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EstaPastaDeTrabalho"/>
  <bookViews>
    <workbookView xWindow="0" yWindow="0" windowWidth="23040" windowHeight="8556"/>
  </bookViews>
  <sheets>
    <sheet name="Pontuação_Mestrado" sheetId="1" r:id="rId1"/>
    <sheet name="Instruções de preenchimento" sheetId="2" r:id="rId2"/>
  </sheets>
  <definedNames>
    <definedName name="Instruções">Pontuação_Mestrado!$L$1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3" i="1" l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32" i="1"/>
  <c r="M272" i="1"/>
  <c r="M254" i="1" l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87" i="1"/>
  <c r="M253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52" i="1"/>
  <c r="M113" i="1"/>
  <c r="M114" i="1"/>
  <c r="M115" i="1"/>
  <c r="M116" i="1"/>
  <c r="M117" i="1"/>
  <c r="M118" i="1"/>
  <c r="M119" i="1"/>
  <c r="M120" i="1"/>
  <c r="M121" i="1"/>
  <c r="M112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30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69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27" i="1"/>
  <c r="M106" i="1"/>
  <c r="M105" i="1"/>
  <c r="M104" i="1"/>
  <c r="M103" i="1"/>
  <c r="M102" i="1"/>
  <c r="M101" i="1"/>
  <c r="M100" i="1"/>
  <c r="M99" i="1"/>
  <c r="M98" i="1"/>
  <c r="M97" i="1"/>
  <c r="M91" i="1"/>
  <c r="M90" i="1"/>
  <c r="M89" i="1"/>
  <c r="M88" i="1"/>
  <c r="M87" i="1"/>
  <c r="M86" i="1"/>
  <c r="M85" i="1"/>
  <c r="M84" i="1"/>
  <c r="M83" i="1"/>
  <c r="M82" i="1"/>
  <c r="M76" i="1"/>
  <c r="M75" i="1"/>
  <c r="M74" i="1"/>
  <c r="M73" i="1"/>
  <c r="M72" i="1"/>
  <c r="M71" i="1"/>
  <c r="M70" i="1"/>
  <c r="M69" i="1"/>
  <c r="M68" i="1"/>
  <c r="M67" i="1"/>
  <c r="M53" i="1"/>
  <c r="M54" i="1"/>
  <c r="M55" i="1"/>
  <c r="M56" i="1"/>
  <c r="M57" i="1"/>
  <c r="M58" i="1"/>
  <c r="M59" i="1"/>
  <c r="M60" i="1"/>
  <c r="M61" i="1"/>
  <c r="M52" i="1"/>
  <c r="M288" i="1" l="1"/>
  <c r="J23" i="1" s="1"/>
  <c r="M307" i="1"/>
  <c r="M308" i="1" s="1"/>
  <c r="J24" i="1" s="1"/>
  <c r="M267" i="1"/>
  <c r="M245" i="1"/>
  <c r="M224" i="1"/>
  <c r="M204" i="1"/>
  <c r="M184" i="1"/>
  <c r="M107" i="1"/>
  <c r="M162" i="1"/>
  <c r="M92" i="1"/>
  <c r="M142" i="1"/>
  <c r="M122" i="1"/>
  <c r="M123" i="1" s="1"/>
  <c r="J15" i="1" s="1"/>
  <c r="M77" i="1"/>
  <c r="M78" i="1" s="1"/>
  <c r="M62" i="1"/>
  <c r="M63" i="1" s="1"/>
  <c r="M93" i="1" l="1"/>
  <c r="J13" i="1" s="1"/>
  <c r="M268" i="1"/>
  <c r="J22" i="1" s="1"/>
  <c r="M246" i="1"/>
  <c r="J21" i="1" s="1"/>
  <c r="M225" i="1"/>
  <c r="J20" i="1" s="1"/>
  <c r="M205" i="1"/>
  <c r="J19" i="1" s="1"/>
  <c r="M185" i="1"/>
  <c r="J18" i="1" s="1"/>
  <c r="M163" i="1"/>
  <c r="J17" i="1" s="1"/>
  <c r="M143" i="1"/>
  <c r="J16" i="1" s="1"/>
  <c r="M108" i="1"/>
  <c r="J14" i="1" s="1"/>
  <c r="J12" i="1"/>
  <c r="J11" i="1"/>
  <c r="M47" i="1" l="1"/>
  <c r="M48" i="1" l="1"/>
  <c r="J10" i="1" s="1"/>
  <c r="J25" i="1" s="1"/>
  <c r="C2" i="1" l="1"/>
</calcChain>
</file>

<file path=xl/sharedStrings.xml><?xml version="1.0" encoding="utf-8"?>
<sst xmlns="http://schemas.openxmlformats.org/spreadsheetml/2006/main" count="280" uniqueCount="153">
  <si>
    <t>Planilha Seleção Mestrado PPGSPAF</t>
  </si>
  <si>
    <t>Ajuda</t>
  </si>
  <si>
    <t>Nome do(a) Candidato(a)</t>
  </si>
  <si>
    <t>Publicações Acadêmicas</t>
  </si>
  <si>
    <t>Referência do artigo (norma ABNT)</t>
  </si>
  <si>
    <t>ISSN da revista</t>
  </si>
  <si>
    <t>Qualis Capes</t>
  </si>
  <si>
    <t>Pontuação</t>
  </si>
  <si>
    <t>A - Artigos Científicos</t>
  </si>
  <si>
    <t>A1</t>
  </si>
  <si>
    <t>A2</t>
  </si>
  <si>
    <t>B1</t>
  </si>
  <si>
    <t>B2</t>
  </si>
  <si>
    <t>B3</t>
  </si>
  <si>
    <t>B4</t>
  </si>
  <si>
    <t>Referência do Livro (norma ABNT)</t>
  </si>
  <si>
    <t>ISBN do Livro</t>
  </si>
  <si>
    <t>B - Livro Inteiro</t>
  </si>
  <si>
    <t>Experiência Profissional</t>
  </si>
  <si>
    <t>Sequência</t>
  </si>
  <si>
    <t>Doc.</t>
  </si>
  <si>
    <t>EqA1 =</t>
  </si>
  <si>
    <t>Pontuação  =</t>
  </si>
  <si>
    <t>Peso</t>
  </si>
  <si>
    <t>Artigos Científicos</t>
  </si>
  <si>
    <t>Livros</t>
  </si>
  <si>
    <t>Livros Inteiros</t>
  </si>
  <si>
    <t>Livros Capítulo</t>
  </si>
  <si>
    <t>Livros Organização</t>
  </si>
  <si>
    <t>Outras publicações, patentes e produtos</t>
  </si>
  <si>
    <t>Outras Publicações</t>
  </si>
  <si>
    <t>Patentes/produtos</t>
  </si>
  <si>
    <t>Congressos</t>
  </si>
  <si>
    <t>Artigo Congresso</t>
  </si>
  <si>
    <t>Resumo Congresso</t>
  </si>
  <si>
    <t>Atividades Acadêmicas</t>
  </si>
  <si>
    <t>Graduação</t>
  </si>
  <si>
    <t>Monitoria e Estágio</t>
  </si>
  <si>
    <t>IC</t>
  </si>
  <si>
    <t>Docência</t>
  </si>
  <si>
    <t>Capacitação</t>
  </si>
  <si>
    <t>Pontuação Final - Títulos</t>
  </si>
  <si>
    <t>Itens pontuados</t>
  </si>
  <si>
    <t>Somatório</t>
  </si>
  <si>
    <t>C - Capítulo de livro</t>
  </si>
  <si>
    <t>Nº de publicações</t>
  </si>
  <si>
    <t>D - Organização de Livros publicados</t>
  </si>
  <si>
    <t>Pontução do candidato(a) - Mestrado</t>
  </si>
  <si>
    <t>Instruções de preenchimento</t>
  </si>
  <si>
    <t>A- Pontuação Artigos Científicos</t>
  </si>
  <si>
    <t>B- Pontuação Livros Inteiros</t>
  </si>
  <si>
    <t>C - Pontuação Livros Capítulos</t>
  </si>
  <si>
    <t>D - Pontuação Livros Organização</t>
  </si>
  <si>
    <t>E - Pontuação Outras Publicações</t>
  </si>
  <si>
    <t>F - Pontuação Patentes ou produtos</t>
  </si>
  <si>
    <t>G - Pontuação Artigos em Congressos</t>
  </si>
  <si>
    <t>H - Pontuação Resumos em Congressos</t>
  </si>
  <si>
    <t>K - Pontuação Docência</t>
  </si>
  <si>
    <t>L - Pontuação Capacitação</t>
  </si>
  <si>
    <t>M - Pontuação Exp. Extensão</t>
  </si>
  <si>
    <t>N - Pontuação Exp. Pesquisa</t>
  </si>
  <si>
    <t>O - Pontuação Exp. Outras Atividades</t>
  </si>
  <si>
    <t>E - Outras Publicações</t>
  </si>
  <si>
    <t>ISBN ou ISBN</t>
  </si>
  <si>
    <t>Referência da obra (norma ABNT)</t>
  </si>
  <si>
    <t>Referência do capítulo/obra (norma ABNT)</t>
  </si>
  <si>
    <t>F - Patentes ou Produtos</t>
  </si>
  <si>
    <t>Identificação da Patente ou Produto</t>
  </si>
  <si>
    <t>H - Resumos simples</t>
  </si>
  <si>
    <t>Referência do resumo simples (ABNT)</t>
  </si>
  <si>
    <t>I - Monitorias e estágios</t>
  </si>
  <si>
    <t>Identificação</t>
  </si>
  <si>
    <t>Essa planilha é contabilizada automaticamente a partir do preenchimento das Planilhas. Na planilha 'Instruções de preenchimento' há um tutorial com explicações sobre o preenchimento e envio das informações.</t>
  </si>
  <si>
    <t>J - Bolsas de Iniciação Científica</t>
  </si>
  <si>
    <t>I - Pontuação Monitorias e estágios</t>
  </si>
  <si>
    <t>J - Pontuação Bolsas</t>
  </si>
  <si>
    <t>K - Docência</t>
  </si>
  <si>
    <t>L - Capacitação</t>
  </si>
  <si>
    <t>L.pdf</t>
  </si>
  <si>
    <t>A.pdf</t>
  </si>
  <si>
    <t>B.pdf</t>
  </si>
  <si>
    <t>C.pdf</t>
  </si>
  <si>
    <t>D.pdf</t>
  </si>
  <si>
    <t>E.pdf</t>
  </si>
  <si>
    <t>F.pdf</t>
  </si>
  <si>
    <t>G.pdf</t>
  </si>
  <si>
    <t>H.pdf</t>
  </si>
  <si>
    <t>I.pdf</t>
  </si>
  <si>
    <t>J.pdf</t>
  </si>
  <si>
    <t>K.pdf</t>
  </si>
  <si>
    <t>Nº de horas</t>
  </si>
  <si>
    <t>Nº horas</t>
  </si>
  <si>
    <t>Pts.</t>
  </si>
  <si>
    <t>Experiência profissional</t>
  </si>
  <si>
    <t>Experiência em  Extensão</t>
  </si>
  <si>
    <t>Experiência em Pesquisa</t>
  </si>
  <si>
    <t>Outras expirências Profissionais</t>
  </si>
  <si>
    <t>M.pdf</t>
  </si>
  <si>
    <t>M - Experiência Profissional em Extensão</t>
  </si>
  <si>
    <t>N - Experiência Profissional em Pesquisa</t>
  </si>
  <si>
    <t>N.pdf</t>
  </si>
  <si>
    <t>O - Outras Experiências Profissionais</t>
  </si>
  <si>
    <t>O.pdf</t>
  </si>
  <si>
    <t>Fim do formulário, verifique sua pontuação no início deste formulário.</t>
  </si>
  <si>
    <t>G - Trabalho completos ou resumos expandidos</t>
  </si>
  <si>
    <t>Referência do trabalho completo ou Resumo expandido (ABNT)</t>
  </si>
  <si>
    <t>⚠️Como organizar a documentação comprobatória para envio:</t>
  </si>
  <si>
    <t>Exemplo:</t>
  </si>
  <si>
    <t>❶ Leia atentamente as presentes instruções antes de iniciar o preenchimento;</t>
  </si>
  <si>
    <t>❷O fluxograma e o detalhamento de cálculo presente nesta planilha estão descritos no Anexo III (Mestrado) e Anexo IV (Doutorado);</t>
  </si>
  <si>
    <t>❹No campo no topo da planilha de pontuação não esqueça de digitar seu nome em: "Digite seu nome aqui";</t>
  </si>
  <si>
    <t>❻Ao finalizar o preenchimento desta planilha salve e/ou imprima no formato PDF para proceder o envio da inscrição. Para melhor visualização das informações favor manter a fonte padrão 'Calibri' tamanho 10;</t>
  </si>
  <si>
    <t>●  O candidato enviará este arquivo (Currículo.pdf) juntamente com a planilha salva no formato PDF e demais documentos conforme descrito no edital de seleção.</t>
  </si>
  <si>
    <t>● Após preencher a planilha e organizar a documentação comprobatória o candidato agrupará os arquivos A.pdf + H.pdf + L.pdf gerando um arquivo PDF único, este será nomeado 'Currículo.pdf';</t>
  </si>
  <si>
    <t>● Ele também tem 300 horas de capacitação, assim ele agrupará os documentos comprobatórios conforme a sequência que ele preencheu na planilha gerando o arquivo 'L.pdf';</t>
  </si>
  <si>
    <t xml:space="preserve">● Por exemplo um canditado que tenha preechido a planilha com 3 artigos científicos, ele fará o agrupamento dos documentos comprobatórios na sequência que apresentou os artigos na planilha e terá um arquivo denominado 'A.pdf'; </t>
  </si>
  <si>
    <t xml:space="preserve">● Este candidato também incluiu mais dois resumos simples, assim ele gerou o arquivo 'H.pdf'; </t>
  </si>
  <si>
    <t>● Os documentos comprobatórios deverão ser anexados conforme a ordem de apresentação na planilha;</t>
  </si>
  <si>
    <t>● Ao preencher a seção A (Artigos científicos) coloque a referência conforme a ABNT, digite o ISSN da revista e selecione o Qualis da revista;</t>
  </si>
  <si>
    <t xml:space="preserve">● O Qualis Capes que deverá ser utilizado é o disponibilizado em: </t>
  </si>
  <si>
    <t>❺Somente alguns campos podem ser editados, as demais células estão bloqueadas;</t>
  </si>
  <si>
    <t>●  Basta preencher com as informações solicitadas, ao preencher o valor será pontuado;</t>
  </si>
  <si>
    <t>● Em caso de dúvidas no preenchimento da informação verifique detalhes no  Anexo III (Mestrado) e Anexo IV (Doutorado);</t>
  </si>
  <si>
    <t>M</t>
  </si>
  <si>
    <t xml:space="preserve">● A planilha é segmentada em seções conforme ordem alfabética (A, B, C, D, E, F, G H, I, J, K, L, M, N e O, sendo A - Artigos científicos e O - Outras Experiências Profissionais) </t>
  </si>
  <si>
    <r>
      <t xml:space="preserve">● Ao final será gerado um arquivo com o agrupamento de todos os PDFs num só, este deverá ser nomeado como </t>
    </r>
    <r>
      <rPr>
        <b/>
        <sz val="11"/>
        <color theme="1"/>
        <rFont val="Calibri"/>
        <family val="2"/>
        <scheme val="minor"/>
      </rPr>
      <t>Currículo.pdf</t>
    </r>
    <r>
      <rPr>
        <sz val="11"/>
        <color theme="1"/>
        <rFont val="Calibri"/>
        <family val="2"/>
        <scheme val="minor"/>
      </rPr>
      <t>;</t>
    </r>
  </si>
  <si>
    <t>● Para realizar essas operações de agrupamento de arquivos os(as) candidatados(as) podem utilizar qualquer aplicativo e/ou website de sua preferência. Para quem não está familiarizado com operações de agrupamento de arquivos foi elaborado um tutorial com uma alternativa para realizar esses agrupamentos.</t>
  </si>
  <si>
    <t>https://sucupira.capes.gov.br/sucupira/</t>
  </si>
  <si>
    <r>
      <t>❸Tenha atenção no preenchimento, pois uma comissão desginada pelo colegiado do PPGSPAF irá proceder a verficação da planilha e documentação e conforme o item c do edital: "</t>
    </r>
    <r>
      <rPr>
        <i/>
        <sz val="11"/>
        <color theme="1"/>
        <rFont val="Calibri"/>
        <family val="2"/>
        <scheme val="minor"/>
      </rPr>
      <t>c) As planilhas do ANEXO I (mestrado) ou ANEXO II (doutorado) deverão ser devidamente preenchidas pelo candidato e entregues em formato PDF. Nos casos de: preenchimento equivocado de algum subitem das planilhas; ou inadequado enquadramento da atividade; ou falta de comprovante; ou documento comprobatório com informações insuficientes para atestar a informação prestada, o referido subitem e seu respectivo documento comprobatório não serão considerados e a referida pontuação não será contabilizada.</t>
    </r>
    <r>
      <rPr>
        <sz val="11"/>
        <color theme="1"/>
        <rFont val="Calibri"/>
        <family val="2"/>
        <scheme val="minor"/>
      </rPr>
      <t>"</t>
    </r>
  </si>
  <si>
    <t>● Em cada uma dessas seções há a indicação de nome de arquivo para organizar a documentação de inscrição (A.pdf, B.pdf, ..., O.pdf);</t>
  </si>
  <si>
    <t>● O arquivo Currículo.pdf será originado do agrupamento dos arquivos: A.pdf + B.pdf + ... + N.pdf + O.pdf;</t>
  </si>
  <si>
    <t>Nº de meses</t>
  </si>
  <si>
    <t>Autônomo</t>
  </si>
  <si>
    <t>Vínculo_empregatício</t>
  </si>
  <si>
    <t>Tipo</t>
  </si>
  <si>
    <t>Pontos</t>
  </si>
  <si>
    <t>parcial</t>
  </si>
  <si>
    <t>Selecione</t>
  </si>
  <si>
    <t>Seções M, N e O</t>
  </si>
  <si>
    <r>
      <t xml:space="preserve">● </t>
    </r>
    <r>
      <rPr>
        <i/>
        <sz val="11"/>
        <color theme="1"/>
        <rFont val="Calibri"/>
        <family val="2"/>
        <scheme val="minor"/>
      </rPr>
      <t>Importante</t>
    </r>
    <r>
      <rPr>
        <sz val="11"/>
        <color theme="1"/>
        <rFont val="Calibri"/>
        <family val="2"/>
        <scheme val="minor"/>
      </rPr>
      <t>: nas seções M, N e O  a pontuação é contabilizada somente após a inclusão do número de horas e o tipo de vínculo;</t>
    </r>
  </si>
  <si>
    <r>
      <t>● Preencher com as informações solicitadas, digitar o número de meses na coluna relativa ao número de meses e selecionar o tipo de vínculo empregatício: '</t>
    </r>
    <r>
      <rPr>
        <i/>
        <sz val="11"/>
        <color theme="1"/>
        <rFont val="Calibri"/>
        <family val="2"/>
        <scheme val="minor"/>
      </rPr>
      <t>Vínculo_empregatício</t>
    </r>
    <r>
      <rPr>
        <sz val="11"/>
        <color theme="1"/>
        <rFont val="Calibri"/>
        <family val="2"/>
        <scheme val="minor"/>
      </rPr>
      <t>' (carteira de trabalho ou atestado do empregador, com CNPJ) ou '</t>
    </r>
    <r>
      <rPr>
        <i/>
        <sz val="11"/>
        <color theme="1"/>
        <rFont val="Calibri"/>
        <family val="2"/>
        <scheme val="minor"/>
      </rPr>
      <t>Autônomo</t>
    </r>
    <r>
      <rPr>
        <sz val="11"/>
        <color theme="1"/>
        <rFont val="Calibri"/>
        <family val="2"/>
        <scheme val="minor"/>
      </rPr>
      <t>';</t>
    </r>
  </si>
  <si>
    <t>Seções B, C, D, E, F, G, H, I, J, K e L</t>
  </si>
  <si>
    <t>● Nos itens onde há número de meses ou horas, somente a após o preenchimento do número o valor será pontuado;</t>
  </si>
  <si>
    <r>
      <t xml:space="preserve">● Será utilizado o Qualis correspondente a </t>
    </r>
    <r>
      <rPr>
        <b/>
        <sz val="11"/>
        <color theme="1"/>
        <rFont val="Calibri"/>
        <family val="2"/>
        <scheme val="minor"/>
      </rPr>
      <t>Ciências Agrárias I</t>
    </r>
    <r>
      <rPr>
        <sz val="11"/>
        <color theme="1"/>
        <rFont val="Calibri"/>
        <family val="2"/>
        <scheme val="minor"/>
      </rPr>
      <t>;</t>
    </r>
  </si>
  <si>
    <r>
      <t xml:space="preserve">⚠️IMPORTANTE: Antes de inciar o preenchimento verifique que há duas planilhas diferentes (uma para seleção de </t>
    </r>
    <r>
      <rPr>
        <b/>
        <u/>
        <sz val="12"/>
        <color rgb="FFFF0000"/>
        <rFont val="Calibri"/>
        <family val="2"/>
        <scheme val="minor"/>
      </rPr>
      <t xml:space="preserve">Mestrado </t>
    </r>
    <r>
      <rPr>
        <b/>
        <sz val="12"/>
        <color rgb="FFFF0000"/>
        <rFont val="Calibri"/>
        <family val="2"/>
        <scheme val="minor"/>
      </rPr>
      <t xml:space="preserve">e outra para o </t>
    </r>
    <r>
      <rPr>
        <b/>
        <u/>
        <sz val="12"/>
        <color rgb="FFFF0000"/>
        <rFont val="Calibri"/>
        <family val="2"/>
        <scheme val="minor"/>
      </rPr>
      <t>Doutorado</t>
    </r>
    <r>
      <rPr>
        <b/>
        <sz val="12"/>
        <color rgb="FFFF0000"/>
        <rFont val="Calibri"/>
        <family val="2"/>
        <scheme val="minor"/>
      </rPr>
      <t xml:space="preserve">); </t>
    </r>
  </si>
  <si>
    <t>Digite seu nome aqui</t>
  </si>
  <si>
    <t>A3</t>
  </si>
  <si>
    <t>A4</t>
  </si>
  <si>
    <r>
      <rPr>
        <sz val="20"/>
        <color rgb="FF00FFFF"/>
        <rFont val="Calibri"/>
        <family val="2"/>
        <scheme val="minor"/>
      </rPr>
      <t>➡️</t>
    </r>
    <r>
      <rPr>
        <u/>
        <sz val="20"/>
        <color rgb="FF00FFFF"/>
        <rFont val="Calibri"/>
        <family val="2"/>
        <scheme val="minor"/>
      </rPr>
      <t>Instruções de preenchimento</t>
    </r>
  </si>
  <si>
    <r>
      <t xml:space="preserve">● Utilize a Classificação de Periódicos para o </t>
    </r>
    <r>
      <rPr>
        <b/>
        <sz val="11"/>
        <color theme="1"/>
        <rFont val="Calibri"/>
        <family val="2"/>
        <scheme val="minor"/>
      </rPr>
      <t>Quadriênio 2017-2020;</t>
    </r>
  </si>
  <si>
    <t>● Note que na coluna Qualis Capes na Planilha há uma lista suspensa (A1, A2, A3, A4, B1, B2, B3 e B4), escolha uma das opções e a planilha pontuará. Se digitar outro valor a planilha pode não pontuar.</t>
  </si>
  <si>
    <t xml:space="preserve">● Na página https://wp.ufpel.edu.br/spaf/selecao/ é disponbilizada uma lista em formato PDF que foi obtida no site Qualis Capes; </t>
  </si>
  <si>
    <t>❼ Verifique se no arquivo PDF gerado todas as informações preenchidas podem ser visualizadas antes de anexar o arquivo no formulário de inscrição.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</si>
</sst>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24"/>
      <color rgb="FF00421E"/>
      <name val="Rockwell"/>
      <family val="1"/>
    </font>
    <font>
      <sz val="14"/>
      <color rgb="FF005677"/>
      <name val="Rockwell"/>
      <family val="1"/>
    </font>
    <font>
      <sz val="14"/>
      <color theme="0"/>
      <name val="Rockwell"/>
      <family val="1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00421E"/>
      <name val="Rockwell"/>
      <family val="1"/>
    </font>
    <font>
      <sz val="11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4"/>
      <color theme="0"/>
      <name val="Rockwell"/>
      <family val="1"/>
    </font>
    <font>
      <sz val="14"/>
      <name val="Rockwell"/>
      <family val="1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rgb="FFFF0000"/>
      <name val="Rockwell"/>
      <family val="1"/>
    </font>
    <font>
      <u/>
      <sz val="20"/>
      <color rgb="FF00FFFF"/>
      <name val="Calibri"/>
      <family val="2"/>
      <scheme val="minor"/>
    </font>
    <font>
      <sz val="20"/>
      <color rgb="FF00FFFF"/>
      <name val="Calibri"/>
      <family val="2"/>
      <scheme val="minor"/>
    </font>
    <font>
      <sz val="62"/>
      <color theme="0"/>
      <name val="Rockwell"/>
      <family val="1"/>
    </font>
    <font>
      <b/>
      <sz val="2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7AC1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67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6CDA6C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65D7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A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9FFFF"/>
        <bgColor indexed="64"/>
      </patternFill>
    </fill>
    <fill>
      <patternFill patternType="solid">
        <fgColor rgb="FF81FF81"/>
        <bgColor indexed="64"/>
      </patternFill>
    </fill>
    <fill>
      <patternFill patternType="solid">
        <fgColor rgb="FF0066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9">
    <xf numFmtId="0" fontId="0" fillId="0" borderId="0" xfId="0"/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8" fillId="3" borderId="0" xfId="0" applyFont="1" applyFill="1" applyAlignment="1">
      <alignment horizontal="center" vertical="top" wrapText="1"/>
    </xf>
    <xf numFmtId="0" fontId="13" fillId="0" borderId="0" xfId="0" applyFont="1"/>
    <xf numFmtId="0" fontId="13" fillId="3" borderId="0" xfId="0" applyFont="1" applyFill="1"/>
    <xf numFmtId="0" fontId="15" fillId="3" borderId="1" xfId="0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7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3" borderId="8" xfId="0" applyFont="1" applyFill="1" applyBorder="1"/>
    <xf numFmtId="0" fontId="0" fillId="3" borderId="0" xfId="0" applyFill="1" applyAlignment="1">
      <alignment horizontal="center"/>
    </xf>
    <xf numFmtId="0" fontId="17" fillId="3" borderId="0" xfId="0" applyFont="1" applyFill="1" applyAlignment="1">
      <alignment horizontal="center"/>
    </xf>
    <xf numFmtId="0" fontId="17" fillId="3" borderId="0" xfId="0" applyFont="1" applyFill="1"/>
    <xf numFmtId="0" fontId="18" fillId="0" borderId="0" xfId="0" applyFont="1"/>
    <xf numFmtId="0" fontId="18" fillId="3" borderId="0" xfId="0" applyFont="1" applyFill="1"/>
    <xf numFmtId="1" fontId="1" fillId="3" borderId="7" xfId="0" applyNumberFormat="1" applyFont="1" applyFill="1" applyBorder="1" applyAlignment="1">
      <alignment horizontal="center"/>
    </xf>
    <xf numFmtId="0" fontId="0" fillId="4" borderId="0" xfId="0" applyFill="1"/>
    <xf numFmtId="0" fontId="4" fillId="2" borderId="0" xfId="0" applyFont="1" applyFill="1" applyAlignment="1">
      <alignment vertical="center"/>
    </xf>
    <xf numFmtId="0" fontId="16" fillId="0" borderId="0" xfId="0" applyFont="1" applyAlignment="1">
      <alignment horizontal="center" vertical="center" textRotation="90"/>
    </xf>
    <xf numFmtId="1" fontId="1" fillId="3" borderId="13" xfId="0" applyNumberFormat="1" applyFont="1" applyFill="1" applyBorder="1" applyAlignment="1">
      <alignment horizontal="center"/>
    </xf>
    <xf numFmtId="0" fontId="4" fillId="3" borderId="0" xfId="0" applyFont="1" applyFill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" fontId="1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3" borderId="0" xfId="0" applyFont="1" applyFill="1"/>
    <xf numFmtId="0" fontId="8" fillId="3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0" fillId="3" borderId="0" xfId="0" applyFill="1" applyAlignment="1">
      <alignment vertical="top"/>
    </xf>
    <xf numFmtId="0" fontId="25" fillId="3" borderId="0" xfId="0" applyFont="1" applyFill="1"/>
    <xf numFmtId="0" fontId="2" fillId="3" borderId="0" xfId="1" applyFill="1"/>
    <xf numFmtId="0" fontId="27" fillId="3" borderId="0" xfId="0" applyFont="1" applyFill="1" applyAlignment="1">
      <alignment vertical="top"/>
    </xf>
    <xf numFmtId="0" fontId="12" fillId="3" borderId="0" xfId="0" applyFont="1" applyFill="1" applyAlignment="1">
      <alignment horizontal="center"/>
    </xf>
    <xf numFmtId="0" fontId="12" fillId="0" borderId="0" xfId="0" applyFont="1"/>
    <xf numFmtId="0" fontId="9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23" fillId="11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23" fillId="12" borderId="0" xfId="0" applyFont="1" applyFill="1" applyAlignment="1">
      <alignment horizontal="center" vertical="center"/>
    </xf>
    <xf numFmtId="0" fontId="1" fillId="3" borderId="5" xfId="0" applyFont="1" applyFill="1" applyBorder="1"/>
    <xf numFmtId="0" fontId="1" fillId="3" borderId="1" xfId="0" applyFont="1" applyFill="1" applyBorder="1"/>
    <xf numFmtId="0" fontId="28" fillId="3" borderId="0" xfId="0" applyFont="1" applyFill="1"/>
    <xf numFmtId="0" fontId="30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1" fillId="5" borderId="0" xfId="0" applyFont="1" applyFill="1" applyAlignment="1">
      <alignment horizontal="right" vertical="center"/>
    </xf>
    <xf numFmtId="0" fontId="1" fillId="3" borderId="5" xfId="0" applyFont="1" applyFill="1" applyBorder="1" applyAlignment="1">
      <alignment horizontal="center"/>
    </xf>
    <xf numFmtId="0" fontId="6" fillId="9" borderId="0" xfId="0" applyFont="1" applyFill="1" applyAlignment="1">
      <alignment horizontal="center" vertical="center"/>
    </xf>
    <xf numFmtId="0" fontId="6" fillId="17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8" fillId="3" borderId="0" xfId="0" applyFont="1" applyFill="1" applyAlignment="1">
      <alignment horizontal="center" wrapText="1"/>
    </xf>
    <xf numFmtId="0" fontId="14" fillId="3" borderId="0" xfId="0" applyFont="1" applyFill="1" applyAlignment="1">
      <alignment horizontal="center" wrapText="1"/>
    </xf>
    <xf numFmtId="0" fontId="11" fillId="5" borderId="0" xfId="0" applyFont="1" applyFill="1" applyAlignment="1">
      <alignment horizontal="center"/>
    </xf>
    <xf numFmtId="0" fontId="0" fillId="5" borderId="0" xfId="0" applyFill="1"/>
    <xf numFmtId="0" fontId="8" fillId="5" borderId="0" xfId="0" applyFont="1" applyFill="1" applyAlignment="1">
      <alignment horizontal="center" wrapText="1"/>
    </xf>
    <xf numFmtId="0" fontId="11" fillId="5" borderId="0" xfId="0" applyFont="1" applyFill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1" fillId="15" borderId="0" xfId="0" applyFont="1" applyFill="1"/>
    <xf numFmtId="0" fontId="0" fillId="15" borderId="0" xfId="0" applyFill="1"/>
    <xf numFmtId="0" fontId="7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34" fillId="3" borderId="0" xfId="0" applyFont="1" applyFill="1" applyAlignment="1">
      <alignment horizontal="center"/>
    </xf>
    <xf numFmtId="0" fontId="34" fillId="3" borderId="0" xfId="0" applyFont="1" applyFill="1"/>
    <xf numFmtId="2" fontId="35" fillId="3" borderId="0" xfId="0" applyNumberFormat="1" applyFont="1" applyFill="1" applyAlignment="1">
      <alignment horizontal="center" vertical="center"/>
    </xf>
    <xf numFmtId="0" fontId="35" fillId="3" borderId="0" xfId="0" applyFont="1" applyFill="1" applyAlignment="1">
      <alignment horizontal="center"/>
    </xf>
    <xf numFmtId="0" fontId="35" fillId="3" borderId="0" xfId="0" applyFont="1" applyFill="1"/>
    <xf numFmtId="0" fontId="35" fillId="0" borderId="0" xfId="0" applyFont="1"/>
    <xf numFmtId="0" fontId="35" fillId="3" borderId="0" xfId="0" applyFont="1" applyFill="1" applyAlignment="1">
      <alignment horizontal="center" wrapText="1"/>
    </xf>
    <xf numFmtId="0" fontId="12" fillId="3" borderId="0" xfId="0" applyFont="1" applyFill="1"/>
    <xf numFmtId="0" fontId="36" fillId="2" borderId="0" xfId="0" applyFont="1" applyFill="1" applyAlignment="1">
      <alignment horizontal="center" vertical="center"/>
    </xf>
    <xf numFmtId="2" fontId="12" fillId="3" borderId="0" xfId="0" applyNumberFormat="1" applyFont="1" applyFill="1" applyAlignment="1">
      <alignment horizontal="center"/>
    </xf>
    <xf numFmtId="1" fontId="33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8" fillId="19" borderId="1" xfId="0" applyFont="1" applyFill="1" applyBorder="1" applyAlignment="1">
      <alignment horizontal="center" vertical="center" wrapText="1"/>
    </xf>
    <xf numFmtId="0" fontId="36" fillId="20" borderId="0" xfId="0" applyFont="1" applyFill="1" applyAlignment="1">
      <alignment horizontal="center" vertical="center"/>
    </xf>
    <xf numFmtId="0" fontId="39" fillId="4" borderId="0" xfId="0" applyFont="1" applyFill="1" applyAlignment="1">
      <alignment horizontal="center" vertical="center"/>
    </xf>
    <xf numFmtId="2" fontId="40" fillId="6" borderId="1" xfId="0" applyNumberFormat="1" applyFont="1" applyFill="1" applyBorder="1" applyAlignment="1">
      <alignment horizontal="center" vertical="center"/>
    </xf>
    <xf numFmtId="2" fontId="41" fillId="16" borderId="1" xfId="0" applyNumberFormat="1" applyFont="1" applyFill="1" applyBorder="1" applyAlignment="1">
      <alignment horizontal="center" vertical="center"/>
    </xf>
    <xf numFmtId="0" fontId="11" fillId="5" borderId="0" xfId="0" applyFont="1" applyFill="1" applyAlignment="1">
      <alignment horizontal="right" vertical="center"/>
    </xf>
    <xf numFmtId="0" fontId="11" fillId="5" borderId="14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29" fillId="5" borderId="10" xfId="0" applyFont="1" applyFill="1" applyBorder="1" applyAlignment="1">
      <alignment horizontal="right"/>
    </xf>
    <xf numFmtId="0" fontId="29" fillId="5" borderId="1" xfId="0" applyFont="1" applyFill="1" applyBorder="1" applyAlignment="1">
      <alignment horizontal="right"/>
    </xf>
    <xf numFmtId="0" fontId="23" fillId="12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6" fillId="14" borderId="11" xfId="0" applyFont="1" applyFill="1" applyBorder="1" applyAlignment="1">
      <alignment horizontal="center" vertical="center" textRotation="90"/>
    </xf>
    <xf numFmtId="0" fontId="16" fillId="14" borderId="12" xfId="0" applyFont="1" applyFill="1" applyBorder="1" applyAlignment="1">
      <alignment horizontal="center" vertical="center" textRotation="90"/>
    </xf>
    <xf numFmtId="0" fontId="16" fillId="14" borderId="13" xfId="0" applyFont="1" applyFill="1" applyBorder="1" applyAlignment="1">
      <alignment horizontal="center" vertical="center" textRotation="9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6" fillId="17" borderId="0" xfId="0" applyFont="1" applyFill="1" applyAlignment="1">
      <alignment horizontal="center" vertical="center"/>
    </xf>
    <xf numFmtId="0" fontId="11" fillId="5" borderId="15" xfId="0" applyFont="1" applyFill="1" applyBorder="1" applyAlignment="1">
      <alignment horizontal="right" vertical="center"/>
    </xf>
    <xf numFmtId="0" fontId="11" fillId="5" borderId="16" xfId="0" applyFont="1" applyFill="1" applyBorder="1" applyAlignment="1">
      <alignment horizontal="righ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3" fillId="11" borderId="9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right"/>
    </xf>
    <xf numFmtId="0" fontId="11" fillId="5" borderId="1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right"/>
    </xf>
    <xf numFmtId="0" fontId="6" fillId="9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vertical="top" wrapText="1"/>
    </xf>
    <xf numFmtId="0" fontId="8" fillId="3" borderId="4" xfId="0" applyFont="1" applyFill="1" applyBorder="1" applyAlignment="1">
      <alignment vertical="top" wrapText="1"/>
    </xf>
    <xf numFmtId="0" fontId="8" fillId="3" borderId="5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32" fillId="6" borderId="17" xfId="0" applyFont="1" applyFill="1" applyBorder="1" applyAlignment="1">
      <alignment horizontal="center"/>
    </xf>
    <xf numFmtId="0" fontId="32" fillId="6" borderId="18" xfId="0" applyFont="1" applyFill="1" applyBorder="1" applyAlignment="1">
      <alignment horizontal="center"/>
    </xf>
    <xf numFmtId="0" fontId="32" fillId="6" borderId="19" xfId="0" applyFont="1" applyFill="1" applyBorder="1" applyAlignment="1">
      <alignment horizontal="center"/>
    </xf>
    <xf numFmtId="0" fontId="6" fillId="4" borderId="0" xfId="0" applyFont="1" applyFill="1" applyAlignment="1">
      <alignment horizontal="right"/>
    </xf>
    <xf numFmtId="0" fontId="6" fillId="4" borderId="14" xfId="0" applyFont="1" applyFill="1" applyBorder="1" applyAlignment="1">
      <alignment horizontal="right"/>
    </xf>
    <xf numFmtId="0" fontId="2" fillId="15" borderId="1" xfId="1" applyFill="1" applyBorder="1" applyAlignment="1" applyProtection="1">
      <alignment horizontal="left" vertical="center"/>
    </xf>
    <xf numFmtId="0" fontId="11" fillId="5" borderId="0" xfId="0" applyFont="1" applyFill="1" applyAlignment="1">
      <alignment horizontal="center" vertical="center"/>
    </xf>
    <xf numFmtId="0" fontId="8" fillId="10" borderId="22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 wrapText="1"/>
    </xf>
    <xf numFmtId="0" fontId="2" fillId="15" borderId="1" xfId="1" applyFill="1" applyBorder="1" applyAlignment="1" applyProtection="1">
      <alignment horizontal="left"/>
    </xf>
    <xf numFmtId="0" fontId="6" fillId="4" borderId="0" xfId="0" applyFont="1" applyFill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14" borderId="11" xfId="0" applyFont="1" applyFill="1" applyBorder="1" applyAlignment="1">
      <alignment horizontal="center" vertical="center" textRotation="90"/>
    </xf>
    <xf numFmtId="0" fontId="8" fillId="14" borderId="12" xfId="0" applyFont="1" applyFill="1" applyBorder="1" applyAlignment="1">
      <alignment horizontal="center" vertical="center" textRotation="90"/>
    </xf>
    <xf numFmtId="0" fontId="8" fillId="14" borderId="13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wrapText="1"/>
    </xf>
    <xf numFmtId="0" fontId="6" fillId="20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 wrapText="1"/>
    </xf>
    <xf numFmtId="0" fontId="8" fillId="10" borderId="20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left"/>
    </xf>
    <xf numFmtId="0" fontId="37" fillId="4" borderId="0" xfId="1" applyFont="1" applyFill="1" applyAlignment="1" applyProtection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9" fillId="8" borderId="6" xfId="0" applyFont="1" applyFill="1" applyBorder="1" applyAlignment="1">
      <alignment horizontal="center" vertical="center" wrapText="1"/>
    </xf>
    <xf numFmtId="0" fontId="19" fillId="8" borderId="0" xfId="0" applyFont="1" applyFill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8" fillId="18" borderId="3" xfId="0" applyFont="1" applyFill="1" applyBorder="1" applyAlignment="1">
      <alignment horizontal="center" vertical="center" wrapText="1"/>
    </xf>
    <xf numFmtId="0" fontId="8" fillId="18" borderId="5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20" fillId="5" borderId="21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8" fillId="14" borderId="23" xfId="0" applyFont="1" applyFill="1" applyBorder="1" applyAlignment="1">
      <alignment horizontal="center" wrapText="1"/>
    </xf>
    <xf numFmtId="0" fontId="8" fillId="14" borderId="24" xfId="0" applyFont="1" applyFill="1" applyBorder="1" applyAlignment="1">
      <alignment horizontal="center" wrapText="1"/>
    </xf>
    <xf numFmtId="0" fontId="8" fillId="14" borderId="25" xfId="0" applyFont="1" applyFill="1" applyBorder="1" applyAlignment="1">
      <alignment horizontal="center" wrapText="1"/>
    </xf>
    <xf numFmtId="0" fontId="8" fillId="14" borderId="26" xfId="0" applyFont="1" applyFill="1" applyBorder="1" applyAlignment="1">
      <alignment horizontal="center" wrapText="1"/>
    </xf>
    <xf numFmtId="0" fontId="8" fillId="14" borderId="27" xfId="0" applyFont="1" applyFill="1" applyBorder="1" applyAlignment="1">
      <alignment horizontal="center" wrapText="1"/>
    </xf>
    <xf numFmtId="0" fontId="8" fillId="14" borderId="28" xfId="0" applyFont="1" applyFill="1" applyBorder="1" applyAlignment="1">
      <alignment horizontal="center" wrapText="1"/>
    </xf>
    <xf numFmtId="0" fontId="3" fillId="2" borderId="0" xfId="1" applyFont="1" applyFill="1" applyAlignment="1">
      <alignment horizontal="center" vertical="center"/>
    </xf>
    <xf numFmtId="0" fontId="0" fillId="3" borderId="0" xfId="0" applyFill="1" applyAlignment="1">
      <alignment horizontal="left" vertical="top" wrapText="1"/>
    </xf>
    <xf numFmtId="0" fontId="24" fillId="4" borderId="0" xfId="0" applyFont="1" applyFill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00FFFF"/>
      <color rgb="FF005677"/>
      <color rgb="FF00FF00"/>
      <color rgb="FF81FF81"/>
      <color rgb="FFFF5B5B"/>
      <color rgb="FF006600"/>
      <color rgb="FF75FF75"/>
      <color rgb="FF79FFFF"/>
      <color rgb="FFFFB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0</xdr:rowOff>
    </xdr:from>
    <xdr:to>
      <xdr:col>2</xdr:col>
      <xdr:colOff>867680</xdr:colOff>
      <xdr:row>1</xdr:row>
      <xdr:rowOff>1903</xdr:rowOff>
    </xdr:to>
    <xdr:pic>
      <xdr:nvPicPr>
        <xdr:cNvPr id="2" name="Imagem 1" descr="PPG SPAF » Egressos">
          <a:extLst>
            <a:ext uri="{FF2B5EF4-FFF2-40B4-BE49-F238E27FC236}">
              <a16:creationId xmlns:a16="http://schemas.microsoft.com/office/drawing/2014/main" id="{2532BB3B-9451-4394-9406-A05656355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9317" y="0"/>
          <a:ext cx="1062891" cy="851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ucupira.capes.gov.br/sucupi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XFC311"/>
  <sheetViews>
    <sheetView tabSelected="1" topLeftCell="A112" zoomScale="70" zoomScaleNormal="70" workbookViewId="0">
      <selection activeCell="J23" sqref="J23"/>
    </sheetView>
  </sheetViews>
  <sheetFormatPr defaultColWidth="0" defaultRowHeight="14.4" zeroHeight="1" x14ac:dyDescent="0.3"/>
  <cols>
    <col min="1" max="1" width="1" style="6" customWidth="1"/>
    <col min="2" max="2" width="7.88671875" style="1" bestFit="1" customWidth="1"/>
    <col min="3" max="3" width="13.88671875" style="1" bestFit="1" customWidth="1"/>
    <col min="4" max="4" width="36.5546875" style="1" bestFit="1" customWidth="1"/>
    <col min="5" max="5" width="18.109375" style="1" customWidth="1"/>
    <col min="6" max="6" width="5.33203125" style="1" customWidth="1"/>
    <col min="7" max="8" width="9.109375" style="1" customWidth="1"/>
    <col min="9" max="9" width="17.44140625" style="1" customWidth="1"/>
    <col min="10" max="10" width="14" style="1" bestFit="1" customWidth="1"/>
    <col min="11" max="11" width="19.109375" style="1" bestFit="1" customWidth="1"/>
    <col min="12" max="12" width="17.109375" style="1" bestFit="1" customWidth="1"/>
    <col min="13" max="13" width="14" style="1" customWidth="1"/>
    <col min="14" max="14" width="22.88671875" style="1" bestFit="1" customWidth="1"/>
    <col min="15" max="15" width="5.21875" style="5" hidden="1" customWidth="1"/>
    <col min="16" max="16" width="2.109375" style="6" hidden="1" customWidth="1"/>
    <col min="17" max="16381" width="32.44140625" hidden="1"/>
    <col min="16382" max="16382" width="3.33203125" hidden="1"/>
    <col min="16383" max="16383" width="4.6640625" hidden="1"/>
    <col min="16384" max="16384" width="7.33203125" hidden="1"/>
  </cols>
  <sheetData>
    <row r="1" spans="1:16" ht="66.75" customHeight="1" x14ac:dyDescent="0.3">
      <c r="B1" s="19"/>
      <c r="C1" s="19"/>
      <c r="D1" s="163" t="s">
        <v>0</v>
      </c>
      <c r="E1" s="163"/>
      <c r="F1" s="163"/>
      <c r="G1" s="163"/>
      <c r="H1" s="163"/>
      <c r="I1" s="163"/>
      <c r="J1" s="163"/>
      <c r="K1" s="86" t="s">
        <v>123</v>
      </c>
      <c r="L1" s="162" t="s">
        <v>148</v>
      </c>
      <c r="M1" s="162"/>
      <c r="N1" s="162"/>
      <c r="O1" s="162"/>
    </row>
    <row r="2" spans="1:16" ht="18.600000000000001" thickBot="1" x14ac:dyDescent="0.4">
      <c r="C2" s="161">
        <f ca="1">TODAY()</f>
        <v>45832</v>
      </c>
      <c r="D2" s="161"/>
      <c r="E2" s="161"/>
      <c r="F2" s="161"/>
      <c r="G2" s="161"/>
      <c r="O2" s="6"/>
    </row>
    <row r="3" spans="1:16" ht="21.6" thickBot="1" x14ac:dyDescent="0.45">
      <c r="B3" s="19"/>
      <c r="C3" s="143" t="s">
        <v>2</v>
      </c>
      <c r="D3" s="143"/>
      <c r="E3" s="144"/>
      <c r="F3" s="140" t="s">
        <v>145</v>
      </c>
      <c r="G3" s="141"/>
      <c r="H3" s="141"/>
      <c r="I3" s="141"/>
      <c r="J3" s="141"/>
      <c r="K3" s="141"/>
      <c r="L3" s="141"/>
      <c r="M3" s="142"/>
      <c r="N3" s="70"/>
    </row>
    <row r="4" spans="1:16" ht="9" customHeight="1" thickBot="1" x14ac:dyDescent="0.35">
      <c r="O4" s="6"/>
    </row>
    <row r="5" spans="1:16" ht="13.5" customHeight="1" x14ac:dyDescent="0.3">
      <c r="B5" s="180" t="s">
        <v>72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2"/>
    </row>
    <row r="6" spans="1:16" ht="12.75" customHeight="1" thickBot="1" x14ac:dyDescent="0.35">
      <c r="B6" s="183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5"/>
    </row>
    <row r="7" spans="1:16" ht="12.75" customHeight="1" x14ac:dyDescent="0.3"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8"/>
    </row>
    <row r="8" spans="1:16" ht="20.25" customHeight="1" x14ac:dyDescent="0.3">
      <c r="B8" s="150" t="s">
        <v>47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</row>
    <row r="9" spans="1:16" ht="12.75" customHeight="1" x14ac:dyDescent="0.3">
      <c r="B9" s="146" t="s">
        <v>42</v>
      </c>
      <c r="C9" s="146"/>
      <c r="D9" s="146"/>
      <c r="E9" s="146"/>
      <c r="F9" s="59" t="s">
        <v>23</v>
      </c>
      <c r="G9" s="60"/>
      <c r="H9" s="61"/>
      <c r="I9" s="61"/>
      <c r="J9" s="62" t="s">
        <v>7</v>
      </c>
      <c r="K9" s="57"/>
      <c r="L9" s="57"/>
      <c r="M9" s="57"/>
      <c r="N9" s="57"/>
      <c r="O9" s="58"/>
    </row>
    <row r="10" spans="1:16" ht="12.75" customHeight="1" x14ac:dyDescent="0.3">
      <c r="B10" s="164" t="s">
        <v>3</v>
      </c>
      <c r="C10" s="165"/>
      <c r="D10" s="147" t="s">
        <v>24</v>
      </c>
      <c r="E10" s="148"/>
      <c r="F10" s="63">
        <v>0.2</v>
      </c>
      <c r="G10" s="149" t="s">
        <v>49</v>
      </c>
      <c r="H10" s="149"/>
      <c r="I10" s="149"/>
      <c r="J10" s="88">
        <f>M48</f>
        <v>0</v>
      </c>
      <c r="L10" s="57"/>
      <c r="M10" s="57"/>
      <c r="N10" s="57"/>
      <c r="O10" s="58"/>
    </row>
    <row r="11" spans="1:16" ht="12.75" customHeight="1" x14ac:dyDescent="0.3">
      <c r="B11" s="164"/>
      <c r="C11" s="165"/>
      <c r="D11" s="158" t="s">
        <v>25</v>
      </c>
      <c r="E11" s="84" t="s">
        <v>26</v>
      </c>
      <c r="F11" s="63">
        <v>0.04</v>
      </c>
      <c r="G11" s="149" t="s">
        <v>50</v>
      </c>
      <c r="H11" s="149"/>
      <c r="I11" s="149"/>
      <c r="J11" s="88">
        <f>M63</f>
        <v>0</v>
      </c>
      <c r="L11" s="57"/>
      <c r="M11" s="57"/>
      <c r="N11" s="57"/>
      <c r="O11" s="58"/>
    </row>
    <row r="12" spans="1:16" ht="12.75" customHeight="1" x14ac:dyDescent="0.3">
      <c r="B12" s="164"/>
      <c r="C12" s="165"/>
      <c r="D12" s="159"/>
      <c r="E12" s="84" t="s">
        <v>27</v>
      </c>
      <c r="F12" s="63">
        <v>2.4E-2</v>
      </c>
      <c r="G12" s="145" t="s">
        <v>51</v>
      </c>
      <c r="H12" s="145"/>
      <c r="I12" s="145"/>
      <c r="J12" s="88">
        <f>M78</f>
        <v>0</v>
      </c>
      <c r="L12" s="57"/>
      <c r="M12" s="57"/>
      <c r="N12" s="57"/>
      <c r="O12" s="58"/>
    </row>
    <row r="13" spans="1:16" s="40" customFormat="1" ht="12.75" customHeight="1" x14ac:dyDescent="0.3">
      <c r="A13" s="6"/>
      <c r="B13" s="164"/>
      <c r="C13" s="165"/>
      <c r="D13" s="160"/>
      <c r="E13" s="84" t="s">
        <v>28</v>
      </c>
      <c r="F13" s="63">
        <v>1.6E-2</v>
      </c>
      <c r="G13" s="145" t="s">
        <v>52</v>
      </c>
      <c r="H13" s="145"/>
      <c r="I13" s="145"/>
      <c r="J13" s="88">
        <f>M93</f>
        <v>0</v>
      </c>
      <c r="K13" s="1"/>
      <c r="L13" s="57"/>
      <c r="M13" s="57"/>
      <c r="N13" s="78"/>
      <c r="O13" s="78"/>
      <c r="P13" s="79"/>
    </row>
    <row r="14" spans="1:16" s="40" customFormat="1" ht="12.75" customHeight="1" x14ac:dyDescent="0.3">
      <c r="A14" s="6"/>
      <c r="B14" s="164"/>
      <c r="C14" s="165"/>
      <c r="D14" s="158" t="s">
        <v>29</v>
      </c>
      <c r="E14" s="84" t="s">
        <v>30</v>
      </c>
      <c r="F14" s="63">
        <v>1.6E-2</v>
      </c>
      <c r="G14" s="145" t="s">
        <v>53</v>
      </c>
      <c r="H14" s="145"/>
      <c r="I14" s="145"/>
      <c r="J14" s="88">
        <f>M108</f>
        <v>0</v>
      </c>
      <c r="K14" s="1"/>
      <c r="L14" s="57"/>
      <c r="M14" s="57"/>
      <c r="N14" s="78"/>
      <c r="O14" s="78"/>
      <c r="P14" s="79"/>
    </row>
    <row r="15" spans="1:16" s="40" customFormat="1" ht="12.75" customHeight="1" x14ac:dyDescent="0.3">
      <c r="A15" s="6"/>
      <c r="B15" s="164"/>
      <c r="C15" s="165"/>
      <c r="D15" s="160"/>
      <c r="E15" s="84" t="s">
        <v>31</v>
      </c>
      <c r="F15" s="63">
        <v>6.4000000000000001E-2</v>
      </c>
      <c r="G15" s="145" t="s">
        <v>54</v>
      </c>
      <c r="H15" s="145"/>
      <c r="I15" s="145"/>
      <c r="J15" s="88">
        <f>M123</f>
        <v>0</v>
      </c>
      <c r="K15" s="1"/>
      <c r="L15" s="57"/>
      <c r="M15" s="57"/>
      <c r="N15" s="78"/>
      <c r="O15" s="78"/>
      <c r="P15" s="79"/>
    </row>
    <row r="16" spans="1:16" s="40" customFormat="1" ht="12.75" customHeight="1" x14ac:dyDescent="0.3">
      <c r="A16" s="6"/>
      <c r="B16" s="164"/>
      <c r="C16" s="165"/>
      <c r="D16" s="158" t="s">
        <v>32</v>
      </c>
      <c r="E16" s="84" t="s">
        <v>33</v>
      </c>
      <c r="F16" s="63">
        <v>2.8000000000000001E-2</v>
      </c>
      <c r="G16" s="145" t="s">
        <v>55</v>
      </c>
      <c r="H16" s="145"/>
      <c r="I16" s="145"/>
      <c r="J16" s="88">
        <f>M143</f>
        <v>0</v>
      </c>
      <c r="K16" s="1"/>
      <c r="L16" s="57"/>
      <c r="M16" s="57"/>
      <c r="N16" s="78"/>
      <c r="O16" s="78"/>
      <c r="P16" s="79"/>
    </row>
    <row r="17" spans="1:16" s="40" customFormat="1" ht="12.75" customHeight="1" x14ac:dyDescent="0.3">
      <c r="A17" s="6"/>
      <c r="B17" s="164"/>
      <c r="C17" s="165"/>
      <c r="D17" s="160"/>
      <c r="E17" s="84" t="s">
        <v>34</v>
      </c>
      <c r="F17" s="63">
        <v>1.2E-2</v>
      </c>
      <c r="G17" s="145" t="s">
        <v>56</v>
      </c>
      <c r="H17" s="145"/>
      <c r="I17" s="145"/>
      <c r="J17" s="88">
        <f>M163</f>
        <v>0</v>
      </c>
      <c r="K17" s="1"/>
      <c r="L17" s="57"/>
      <c r="M17" s="57"/>
      <c r="N17" s="78"/>
      <c r="O17" s="78"/>
      <c r="P17" s="79"/>
    </row>
    <row r="18" spans="1:16" s="40" customFormat="1" ht="12.75" customHeight="1" x14ac:dyDescent="0.3">
      <c r="A18" s="6"/>
      <c r="B18" s="166" t="s">
        <v>35</v>
      </c>
      <c r="C18" s="167"/>
      <c r="D18" s="176" t="s">
        <v>36</v>
      </c>
      <c r="E18" s="64" t="s">
        <v>37</v>
      </c>
      <c r="F18" s="63">
        <v>2.4E-2</v>
      </c>
      <c r="G18" s="145" t="s">
        <v>74</v>
      </c>
      <c r="H18" s="145"/>
      <c r="I18" s="145"/>
      <c r="J18" s="88">
        <f>M185</f>
        <v>0</v>
      </c>
      <c r="K18" s="1"/>
      <c r="L18" s="57"/>
      <c r="M18" s="57"/>
      <c r="N18" s="78"/>
      <c r="O18" s="78"/>
      <c r="P18" s="79"/>
    </row>
    <row r="19" spans="1:16" s="40" customFormat="1" ht="12.75" customHeight="1" x14ac:dyDescent="0.3">
      <c r="A19" s="6"/>
      <c r="B19" s="166"/>
      <c r="C19" s="167"/>
      <c r="D19" s="177"/>
      <c r="E19" s="64" t="s">
        <v>38</v>
      </c>
      <c r="F19" s="63">
        <v>3.5999999999999997E-2</v>
      </c>
      <c r="G19" s="145" t="s">
        <v>75</v>
      </c>
      <c r="H19" s="145"/>
      <c r="I19" s="145"/>
      <c r="J19" s="88">
        <f>M205</f>
        <v>0</v>
      </c>
      <c r="K19" s="1"/>
      <c r="L19" s="57"/>
      <c r="M19" s="57"/>
      <c r="N19" s="78"/>
      <c r="O19" s="78"/>
      <c r="P19" s="79"/>
    </row>
    <row r="20" spans="1:16" s="40" customFormat="1" ht="12.75" customHeight="1" x14ac:dyDescent="0.3">
      <c r="A20" s="6"/>
      <c r="B20" s="166"/>
      <c r="C20" s="167"/>
      <c r="D20" s="174" t="s">
        <v>39</v>
      </c>
      <c r="E20" s="175"/>
      <c r="F20" s="63">
        <v>0.15</v>
      </c>
      <c r="G20" s="145" t="s">
        <v>57</v>
      </c>
      <c r="H20" s="145"/>
      <c r="I20" s="145"/>
      <c r="J20" s="88">
        <f>M225</f>
        <v>0</v>
      </c>
      <c r="K20" s="1"/>
      <c r="L20" s="57"/>
      <c r="M20" s="57"/>
      <c r="N20" s="78"/>
      <c r="O20" s="78"/>
      <c r="P20" s="79"/>
    </row>
    <row r="21" spans="1:16" s="40" customFormat="1" ht="12.75" customHeight="1" x14ac:dyDescent="0.3">
      <c r="A21" s="6"/>
      <c r="B21" s="166"/>
      <c r="C21" s="167"/>
      <c r="D21" s="174" t="s">
        <v>40</v>
      </c>
      <c r="E21" s="175"/>
      <c r="F21" s="63">
        <v>0.09</v>
      </c>
      <c r="G21" s="145" t="s">
        <v>58</v>
      </c>
      <c r="H21" s="145"/>
      <c r="I21" s="145"/>
      <c r="J21" s="88">
        <f>M246</f>
        <v>0</v>
      </c>
      <c r="K21" s="1"/>
      <c r="L21" s="57"/>
      <c r="M21" s="57"/>
      <c r="N21" s="78"/>
      <c r="O21" s="78"/>
      <c r="P21" s="79"/>
    </row>
    <row r="22" spans="1:16" s="40" customFormat="1" ht="12.75" customHeight="1" x14ac:dyDescent="0.3">
      <c r="A22" s="6"/>
      <c r="B22" s="168" t="s">
        <v>18</v>
      </c>
      <c r="C22" s="169"/>
      <c r="D22" s="172" t="s">
        <v>94</v>
      </c>
      <c r="E22" s="173"/>
      <c r="F22" s="63">
        <v>0.105</v>
      </c>
      <c r="G22" s="145" t="s">
        <v>59</v>
      </c>
      <c r="H22" s="145"/>
      <c r="I22" s="145"/>
      <c r="J22" s="88">
        <f>M268</f>
        <v>0</v>
      </c>
      <c r="K22" s="1"/>
      <c r="L22" s="57"/>
      <c r="M22" s="57"/>
      <c r="N22" s="78"/>
      <c r="O22" s="78"/>
      <c r="P22" s="79"/>
    </row>
    <row r="23" spans="1:16" s="40" customFormat="1" ht="12.75" customHeight="1" x14ac:dyDescent="0.3">
      <c r="A23" s="6"/>
      <c r="B23" s="168"/>
      <c r="C23" s="169"/>
      <c r="D23" s="172" t="s">
        <v>95</v>
      </c>
      <c r="E23" s="173"/>
      <c r="F23" s="63">
        <v>0.105</v>
      </c>
      <c r="G23" s="145" t="s">
        <v>60</v>
      </c>
      <c r="H23" s="145"/>
      <c r="I23" s="145"/>
      <c r="J23" s="88">
        <f>M288</f>
        <v>0</v>
      </c>
      <c r="K23" s="1"/>
      <c r="L23" s="57"/>
      <c r="M23" s="57"/>
      <c r="N23" s="78"/>
      <c r="O23" s="78"/>
      <c r="P23" s="79"/>
    </row>
    <row r="24" spans="1:16" s="40" customFormat="1" ht="12.75" customHeight="1" x14ac:dyDescent="0.3">
      <c r="A24" s="6"/>
      <c r="B24" s="170"/>
      <c r="C24" s="171"/>
      <c r="D24" s="172" t="s">
        <v>96</v>
      </c>
      <c r="E24" s="173"/>
      <c r="F24" s="63">
        <v>0.09</v>
      </c>
      <c r="G24" s="145" t="s">
        <v>61</v>
      </c>
      <c r="H24" s="145"/>
      <c r="I24" s="145"/>
      <c r="J24" s="88">
        <f>M308</f>
        <v>0</v>
      </c>
      <c r="K24" s="1"/>
      <c r="L24" s="57"/>
      <c r="M24" s="57"/>
      <c r="N24" s="78"/>
      <c r="O24" s="78"/>
      <c r="P24" s="79"/>
    </row>
    <row r="25" spans="1:16" s="40" customFormat="1" ht="21" customHeight="1" x14ac:dyDescent="0.3">
      <c r="A25" s="6"/>
      <c r="B25" s="178" t="s">
        <v>41</v>
      </c>
      <c r="C25" s="179"/>
      <c r="D25" s="179"/>
      <c r="E25" s="179"/>
      <c r="F25" s="179"/>
      <c r="G25" s="179"/>
      <c r="H25" s="179"/>
      <c r="I25" s="179"/>
      <c r="J25" s="87">
        <f>J10*$F10+J11*$F11+J12*$F12+J13*$F13+J14*$F14+J15*$F15+J16*$F16+J17*$F17+J18*$F18+J19*$F19+J20*$F20+J21*$F21+J22*$F22+J23*$F23+J24*$F24</f>
        <v>0</v>
      </c>
      <c r="K25" s="1"/>
      <c r="L25" s="57"/>
      <c r="M25" s="57"/>
      <c r="N25" s="78"/>
      <c r="O25" s="78" t="s">
        <v>9</v>
      </c>
      <c r="P25" s="79"/>
    </row>
    <row r="26" spans="1:16" s="40" customFormat="1" ht="12.75" customHeight="1" x14ac:dyDescent="0.3">
      <c r="A26" s="6"/>
      <c r="B26" s="1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78"/>
      <c r="O26" s="78" t="s">
        <v>10</v>
      </c>
      <c r="P26" s="79"/>
    </row>
    <row r="27" spans="1:16" s="40" customFormat="1" x14ac:dyDescent="0.3">
      <c r="A27" s="6"/>
      <c r="B27" s="1"/>
      <c r="C27" s="1"/>
      <c r="D27" s="1"/>
      <c r="E27" s="1"/>
      <c r="F27" s="1"/>
      <c r="G27" s="1"/>
      <c r="H27" s="1"/>
      <c r="I27" s="1"/>
      <c r="J27" s="65"/>
      <c r="K27" s="1"/>
      <c r="L27" s="1"/>
      <c r="M27" s="1"/>
      <c r="N27" s="79"/>
      <c r="O27" s="72" t="s">
        <v>146</v>
      </c>
      <c r="P27" s="73">
        <v>0.7</v>
      </c>
    </row>
    <row r="28" spans="1:16" s="40" customFormat="1" ht="17.399999999999999" x14ac:dyDescent="0.3">
      <c r="A28" s="6"/>
      <c r="B28" s="156" t="s">
        <v>3</v>
      </c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85"/>
      <c r="O28" s="72" t="s">
        <v>147</v>
      </c>
      <c r="P28" s="73">
        <v>0.55000000000000004</v>
      </c>
    </row>
    <row r="29" spans="1:16" s="40" customFormat="1" x14ac:dyDescent="0.3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79"/>
      <c r="O29" s="72" t="s">
        <v>11</v>
      </c>
      <c r="P29" s="73">
        <v>0.4</v>
      </c>
    </row>
    <row r="30" spans="1:16" s="40" customFormat="1" ht="17.399999999999999" x14ac:dyDescent="0.3">
      <c r="A30" s="6"/>
      <c r="B30" s="157" t="s">
        <v>8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80"/>
      <c r="O30" s="72" t="s">
        <v>12</v>
      </c>
      <c r="P30" s="73">
        <v>0.25</v>
      </c>
    </row>
    <row r="31" spans="1:16" s="40" customFormat="1" ht="15" thickBot="1" x14ac:dyDescent="0.35">
      <c r="A31" s="6"/>
      <c r="B31" s="12" t="s">
        <v>20</v>
      </c>
      <c r="C31" s="53" t="s">
        <v>19</v>
      </c>
      <c r="D31" s="132" t="s">
        <v>4</v>
      </c>
      <c r="E31" s="132"/>
      <c r="F31" s="132"/>
      <c r="G31" s="132"/>
      <c r="H31" s="132"/>
      <c r="I31" s="132"/>
      <c r="J31" s="132"/>
      <c r="K31" s="51" t="s">
        <v>5</v>
      </c>
      <c r="L31" s="51" t="s">
        <v>6</v>
      </c>
      <c r="M31" s="51" t="s">
        <v>23</v>
      </c>
      <c r="N31" s="71"/>
      <c r="O31" s="72" t="s">
        <v>13</v>
      </c>
      <c r="P31" s="73">
        <v>0.1</v>
      </c>
    </row>
    <row r="32" spans="1:16" s="77" customFormat="1" ht="39.9" customHeight="1" x14ac:dyDescent="0.3">
      <c r="A32" s="30"/>
      <c r="B32" s="152" t="s">
        <v>79</v>
      </c>
      <c r="C32" s="31">
        <v>1</v>
      </c>
      <c r="D32" s="136"/>
      <c r="E32" s="136"/>
      <c r="F32" s="136"/>
      <c r="G32" s="136"/>
      <c r="H32" s="136"/>
      <c r="I32" s="136"/>
      <c r="J32" s="136"/>
      <c r="K32" s="32"/>
      <c r="L32" s="32"/>
      <c r="M32" s="33" t="str">
        <f>IF(L32="A1",1,IF(L32="A2",0.875,IF(L32="A3",0.75,IF(L32="A4",0.625,IF(L32="B1",0.5,IF(L32="B2",0.375,IF(L32="B3",0.25,IF(L32="B4",0.125,"—"))))))))</f>
        <v>—</v>
      </c>
      <c r="N32" s="74"/>
      <c r="O32" s="75" t="s">
        <v>14</v>
      </c>
      <c r="P32" s="76">
        <v>0.05</v>
      </c>
    </row>
    <row r="33" spans="1:16" s="77" customFormat="1" ht="39.9" customHeight="1" x14ac:dyDescent="0.3">
      <c r="A33" s="30"/>
      <c r="B33" s="153"/>
      <c r="C33" s="34">
        <v>2</v>
      </c>
      <c r="D33" s="136"/>
      <c r="E33" s="136"/>
      <c r="F33" s="136"/>
      <c r="G33" s="136"/>
      <c r="H33" s="136"/>
      <c r="I33" s="136"/>
      <c r="J33" s="136"/>
      <c r="K33" s="32"/>
      <c r="L33" s="32"/>
      <c r="M33" s="33" t="str">
        <f t="shared" ref="M33:M46" si="0">IF(L33="A1",1,IF(L33="A2",0.875,IF(L33="A3",0.75,IF(L33="A4",0.625,IF(L33="B1",0.5,IF(L33="B2",0.375,IF(L33="B3",0.25,IF(L33="B4",0.125,"—"))))))))</f>
        <v>—</v>
      </c>
      <c r="N33" s="74"/>
      <c r="O33" s="76"/>
      <c r="P33" s="76"/>
    </row>
    <row r="34" spans="1:16" s="77" customFormat="1" ht="39.9" customHeight="1" x14ac:dyDescent="0.3">
      <c r="A34" s="30"/>
      <c r="B34" s="153"/>
      <c r="C34" s="34">
        <v>3</v>
      </c>
      <c r="D34" s="136"/>
      <c r="E34" s="136"/>
      <c r="F34" s="136"/>
      <c r="G34" s="136"/>
      <c r="H34" s="136"/>
      <c r="I34" s="136"/>
      <c r="J34" s="136"/>
      <c r="K34" s="32"/>
      <c r="L34" s="32"/>
      <c r="M34" s="33" t="str">
        <f t="shared" si="0"/>
        <v>—</v>
      </c>
      <c r="N34" s="74"/>
      <c r="O34" s="77">
        <v>2</v>
      </c>
      <c r="P34" s="76">
        <v>100</v>
      </c>
    </row>
    <row r="35" spans="1:16" s="77" customFormat="1" ht="39.9" customHeight="1" x14ac:dyDescent="0.3">
      <c r="A35" s="30"/>
      <c r="B35" s="153"/>
      <c r="C35" s="34">
        <v>4</v>
      </c>
      <c r="D35" s="136"/>
      <c r="E35" s="136"/>
      <c r="F35" s="136"/>
      <c r="G35" s="136"/>
      <c r="H35" s="136"/>
      <c r="I35" s="136"/>
      <c r="J35" s="136"/>
      <c r="K35" s="32"/>
      <c r="L35" s="32"/>
      <c r="M35" s="33" t="str">
        <f t="shared" si="0"/>
        <v>—</v>
      </c>
      <c r="N35" s="74"/>
      <c r="O35" s="76">
        <v>1.5</v>
      </c>
      <c r="P35" s="76">
        <v>90</v>
      </c>
    </row>
    <row r="36" spans="1:16" s="77" customFormat="1" ht="39.9" customHeight="1" x14ac:dyDescent="0.3">
      <c r="A36" s="30"/>
      <c r="B36" s="153"/>
      <c r="C36" s="34">
        <v>5</v>
      </c>
      <c r="D36" s="136"/>
      <c r="E36" s="136"/>
      <c r="F36" s="136"/>
      <c r="G36" s="136"/>
      <c r="H36" s="136"/>
      <c r="I36" s="136"/>
      <c r="J36" s="136"/>
      <c r="K36" s="32"/>
      <c r="L36" s="32"/>
      <c r="M36" s="33" t="str">
        <f t="shared" si="0"/>
        <v>—</v>
      </c>
      <c r="N36" s="74"/>
      <c r="O36" s="76">
        <v>1</v>
      </c>
      <c r="P36" s="76">
        <v>70</v>
      </c>
    </row>
    <row r="37" spans="1:16" s="77" customFormat="1" ht="39.9" customHeight="1" x14ac:dyDescent="0.3">
      <c r="A37" s="30"/>
      <c r="B37" s="153"/>
      <c r="C37" s="34">
        <v>6</v>
      </c>
      <c r="D37" s="155"/>
      <c r="E37" s="155"/>
      <c r="F37" s="155"/>
      <c r="G37" s="155"/>
      <c r="H37" s="155"/>
      <c r="I37" s="155"/>
      <c r="J37" s="155"/>
      <c r="K37" s="32"/>
      <c r="L37" s="32"/>
      <c r="M37" s="33" t="str">
        <f t="shared" si="0"/>
        <v>—</v>
      </c>
      <c r="N37" s="74"/>
      <c r="O37" s="76">
        <v>0.5</v>
      </c>
      <c r="P37" s="76">
        <v>50</v>
      </c>
    </row>
    <row r="38" spans="1:16" s="77" customFormat="1" ht="39.9" customHeight="1" x14ac:dyDescent="0.3">
      <c r="A38" s="30"/>
      <c r="B38" s="153"/>
      <c r="C38" s="34">
        <v>7</v>
      </c>
      <c r="D38" s="151"/>
      <c r="E38" s="151"/>
      <c r="F38" s="151"/>
      <c r="G38" s="151"/>
      <c r="H38" s="151"/>
      <c r="I38" s="151"/>
      <c r="J38" s="151"/>
      <c r="K38" s="32"/>
      <c r="L38" s="32"/>
      <c r="M38" s="33" t="str">
        <f t="shared" si="0"/>
        <v>—</v>
      </c>
      <c r="N38" s="74"/>
      <c r="O38" s="76">
        <v>0</v>
      </c>
      <c r="P38" s="76">
        <v>0</v>
      </c>
    </row>
    <row r="39" spans="1:16" s="77" customFormat="1" ht="39.9" customHeight="1" x14ac:dyDescent="0.3">
      <c r="A39" s="30"/>
      <c r="B39" s="153"/>
      <c r="C39" s="34">
        <v>8</v>
      </c>
      <c r="D39" s="136"/>
      <c r="E39" s="136"/>
      <c r="F39" s="136"/>
      <c r="G39" s="136"/>
      <c r="H39" s="136"/>
      <c r="I39" s="136"/>
      <c r="J39" s="136"/>
      <c r="K39" s="32"/>
      <c r="L39" s="32"/>
      <c r="M39" s="33" t="str">
        <f t="shared" si="0"/>
        <v>—</v>
      </c>
      <c r="N39" s="74"/>
      <c r="O39" s="76"/>
      <c r="P39" s="76"/>
    </row>
    <row r="40" spans="1:16" s="77" customFormat="1" ht="39.9" customHeight="1" x14ac:dyDescent="0.3">
      <c r="A40" s="30"/>
      <c r="B40" s="153"/>
      <c r="C40" s="34">
        <v>9</v>
      </c>
      <c r="D40" s="136"/>
      <c r="E40" s="136"/>
      <c r="F40" s="136"/>
      <c r="G40" s="136"/>
      <c r="H40" s="136"/>
      <c r="I40" s="136"/>
      <c r="J40" s="136"/>
      <c r="K40" s="32"/>
      <c r="L40" s="32"/>
      <c r="M40" s="33" t="str">
        <f t="shared" si="0"/>
        <v>—</v>
      </c>
      <c r="N40" s="74"/>
      <c r="O40" s="76"/>
      <c r="P40" s="76"/>
    </row>
    <row r="41" spans="1:16" s="77" customFormat="1" ht="39.9" customHeight="1" x14ac:dyDescent="0.3">
      <c r="A41" s="30"/>
      <c r="B41" s="153"/>
      <c r="C41" s="34">
        <v>10</v>
      </c>
      <c r="D41" s="151"/>
      <c r="E41" s="151"/>
      <c r="F41" s="151"/>
      <c r="G41" s="151"/>
      <c r="H41" s="151"/>
      <c r="I41" s="151"/>
      <c r="J41" s="151"/>
      <c r="K41" s="32"/>
      <c r="L41" s="32"/>
      <c r="M41" s="33" t="str">
        <f t="shared" si="0"/>
        <v>—</v>
      </c>
      <c r="N41" s="74"/>
      <c r="O41" s="76"/>
      <c r="P41" s="76"/>
    </row>
    <row r="42" spans="1:16" s="77" customFormat="1" ht="39.9" customHeight="1" x14ac:dyDescent="0.3">
      <c r="A42" s="30"/>
      <c r="B42" s="153"/>
      <c r="C42" s="34">
        <v>11</v>
      </c>
      <c r="D42" s="136"/>
      <c r="E42" s="136"/>
      <c r="F42" s="136"/>
      <c r="G42" s="136"/>
      <c r="H42" s="136"/>
      <c r="I42" s="136"/>
      <c r="J42" s="136"/>
      <c r="K42" s="32"/>
      <c r="L42" s="32"/>
      <c r="M42" s="33" t="str">
        <f t="shared" si="0"/>
        <v>—</v>
      </c>
      <c r="N42" s="74"/>
      <c r="O42" s="76"/>
      <c r="P42" s="76"/>
    </row>
    <row r="43" spans="1:16" s="77" customFormat="1" ht="39.9" customHeight="1" x14ac:dyDescent="0.3">
      <c r="A43" s="30"/>
      <c r="B43" s="153"/>
      <c r="C43" s="34">
        <v>12</v>
      </c>
      <c r="D43" s="136"/>
      <c r="E43" s="136"/>
      <c r="F43" s="136"/>
      <c r="G43" s="136"/>
      <c r="H43" s="136"/>
      <c r="I43" s="136"/>
      <c r="J43" s="136"/>
      <c r="K43" s="32"/>
      <c r="L43" s="32"/>
      <c r="M43" s="33" t="str">
        <f t="shared" si="0"/>
        <v>—</v>
      </c>
      <c r="N43" s="74"/>
      <c r="O43" s="76"/>
      <c r="P43" s="76"/>
    </row>
    <row r="44" spans="1:16" s="77" customFormat="1" ht="39.9" customHeight="1" x14ac:dyDescent="0.3">
      <c r="A44" s="30"/>
      <c r="B44" s="153"/>
      <c r="C44" s="34">
        <v>13</v>
      </c>
      <c r="D44" s="151"/>
      <c r="E44" s="151"/>
      <c r="F44" s="151"/>
      <c r="G44" s="151"/>
      <c r="H44" s="151"/>
      <c r="I44" s="151"/>
      <c r="J44" s="151"/>
      <c r="K44" s="32"/>
      <c r="L44" s="32"/>
      <c r="M44" s="33" t="str">
        <f t="shared" si="0"/>
        <v>—</v>
      </c>
      <c r="N44" s="74"/>
      <c r="O44" s="76"/>
      <c r="P44" s="76"/>
    </row>
    <row r="45" spans="1:16" s="77" customFormat="1" ht="39.9" customHeight="1" x14ac:dyDescent="0.3">
      <c r="A45" s="30"/>
      <c r="B45" s="153"/>
      <c r="C45" s="34">
        <v>14</v>
      </c>
      <c r="D45" s="136"/>
      <c r="E45" s="136"/>
      <c r="F45" s="136"/>
      <c r="G45" s="136"/>
      <c r="H45" s="136"/>
      <c r="I45" s="136"/>
      <c r="J45" s="136"/>
      <c r="K45" s="32"/>
      <c r="L45" s="32"/>
      <c r="M45" s="33" t="str">
        <f t="shared" si="0"/>
        <v>—</v>
      </c>
      <c r="N45" s="74"/>
      <c r="O45" s="76"/>
      <c r="P45" s="76"/>
    </row>
    <row r="46" spans="1:16" s="77" customFormat="1" ht="39.9" customHeight="1" thickBot="1" x14ac:dyDescent="0.35">
      <c r="A46" s="30"/>
      <c r="B46" s="154"/>
      <c r="C46" s="34">
        <v>15</v>
      </c>
      <c r="D46" s="136"/>
      <c r="E46" s="136"/>
      <c r="F46" s="136"/>
      <c r="G46" s="136"/>
      <c r="H46" s="136"/>
      <c r="I46" s="136"/>
      <c r="J46" s="136"/>
      <c r="K46" s="32"/>
      <c r="L46" s="32"/>
      <c r="M46" s="33" t="str">
        <f t="shared" si="0"/>
        <v>—</v>
      </c>
      <c r="N46" s="74"/>
      <c r="O46" s="76"/>
      <c r="P46" s="76"/>
    </row>
    <row r="47" spans="1:16" s="40" customFormat="1" ht="15" thickBot="1" x14ac:dyDescent="0.35">
      <c r="A47" s="6"/>
      <c r="B47" s="1"/>
      <c r="C47" s="3"/>
      <c r="D47" s="4"/>
      <c r="E47" s="4"/>
      <c r="F47" s="4"/>
      <c r="G47" s="4"/>
      <c r="H47" s="4"/>
      <c r="I47" s="4"/>
      <c r="J47" s="4"/>
      <c r="K47" s="117" t="s">
        <v>21</v>
      </c>
      <c r="L47" s="118"/>
      <c r="M47" s="9">
        <f>SUM(M32:M46)</f>
        <v>0</v>
      </c>
      <c r="N47" s="81"/>
      <c r="O47" s="79"/>
      <c r="P47" s="79"/>
    </row>
    <row r="48" spans="1:16" s="40" customFormat="1" ht="15" thickBot="1" x14ac:dyDescent="0.35">
      <c r="A48" s="6"/>
      <c r="B48" s="1"/>
      <c r="C48" s="3"/>
      <c r="D48" s="4"/>
      <c r="E48" s="4"/>
      <c r="F48" s="4"/>
      <c r="G48" s="4"/>
      <c r="H48" s="4"/>
      <c r="I48" s="4"/>
      <c r="J48" s="4"/>
      <c r="K48" s="89" t="s">
        <v>22</v>
      </c>
      <c r="L48" s="90"/>
      <c r="M48" s="18">
        <f>IF(M47&gt;=O34,100,IF(M47&gt;O35,(M47-O34)*(P35-P34)/(O35-O34)+P34,IF(M47&gt;O36,(M47-O35)*(P36-P35)/(O36-O35)+P35,IF(M47&gt;O37,(M47-O36)*(P37-P36)/(O37-O36)+P36,IF(M47&gt;O38,(M47-O37)*(P38-P37)/(O38-O37)+P37,0)))))</f>
        <v>0</v>
      </c>
      <c r="N48" s="82"/>
      <c r="O48" s="79"/>
      <c r="P48" s="79"/>
    </row>
    <row r="49" spans="1:16" s="40" customFormat="1" x14ac:dyDescent="0.3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79"/>
      <c r="O49" s="79"/>
      <c r="P49" s="79"/>
    </row>
    <row r="50" spans="1:16" s="40" customFormat="1" ht="17.399999999999999" x14ac:dyDescent="0.3">
      <c r="A50" s="6"/>
      <c r="B50" s="131" t="s">
        <v>17</v>
      </c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80"/>
      <c r="O50" s="79"/>
      <c r="P50" s="79"/>
    </row>
    <row r="51" spans="1:16" s="40" customFormat="1" ht="15" thickBot="1" x14ac:dyDescent="0.35">
      <c r="A51" s="6"/>
      <c r="B51" s="12" t="s">
        <v>20</v>
      </c>
      <c r="C51" s="53" t="s">
        <v>19</v>
      </c>
      <c r="D51" s="111" t="s">
        <v>15</v>
      </c>
      <c r="E51" s="111"/>
      <c r="F51" s="111"/>
      <c r="G51" s="111"/>
      <c r="H51" s="111"/>
      <c r="I51" s="111"/>
      <c r="J51" s="111"/>
      <c r="K51" s="111"/>
      <c r="L51" s="51" t="s">
        <v>16</v>
      </c>
      <c r="M51" s="51" t="s">
        <v>7</v>
      </c>
      <c r="N51" s="71"/>
      <c r="O51" s="79"/>
      <c r="P51" s="79"/>
    </row>
    <row r="52" spans="1:16" s="40" customFormat="1" ht="39.9" customHeight="1" x14ac:dyDescent="0.3">
      <c r="A52" s="6"/>
      <c r="B52" s="105" t="s">
        <v>80</v>
      </c>
      <c r="C52" s="10">
        <v>1</v>
      </c>
      <c r="D52" s="136"/>
      <c r="E52" s="136"/>
      <c r="F52" s="136"/>
      <c r="G52" s="136"/>
      <c r="H52" s="136"/>
      <c r="I52" s="136"/>
      <c r="J52" s="136"/>
      <c r="K52" s="136"/>
      <c r="L52" s="32"/>
      <c r="M52" s="56" t="str">
        <f t="shared" ref="M52:M61" si="1">IF(L52="","0",1)</f>
        <v>0</v>
      </c>
      <c r="N52" s="83"/>
      <c r="O52" s="79"/>
      <c r="P52" s="79"/>
    </row>
    <row r="53" spans="1:16" s="40" customFormat="1" ht="39.9" customHeight="1" x14ac:dyDescent="0.3">
      <c r="A53" s="6"/>
      <c r="B53" s="106"/>
      <c r="C53" s="11">
        <v>2</v>
      </c>
      <c r="D53" s="137"/>
      <c r="E53" s="138"/>
      <c r="F53" s="138"/>
      <c r="G53" s="138"/>
      <c r="H53" s="138"/>
      <c r="I53" s="138"/>
      <c r="J53" s="138"/>
      <c r="K53" s="139"/>
      <c r="L53" s="32"/>
      <c r="M53" s="56" t="str">
        <f t="shared" si="1"/>
        <v>0</v>
      </c>
      <c r="N53" s="83"/>
      <c r="O53" s="79"/>
      <c r="P53" s="79"/>
    </row>
    <row r="54" spans="1:16" s="40" customFormat="1" ht="39.9" customHeight="1" x14ac:dyDescent="0.3">
      <c r="A54" s="6"/>
      <c r="B54" s="106"/>
      <c r="C54" s="11">
        <v>3</v>
      </c>
      <c r="D54" s="136"/>
      <c r="E54" s="136"/>
      <c r="F54" s="136"/>
      <c r="G54" s="136"/>
      <c r="H54" s="136"/>
      <c r="I54" s="136"/>
      <c r="J54" s="136"/>
      <c r="K54" s="136"/>
      <c r="L54" s="32"/>
      <c r="M54" s="56" t="str">
        <f t="shared" si="1"/>
        <v>0</v>
      </c>
      <c r="N54" s="83"/>
      <c r="O54" s="79"/>
      <c r="P54" s="79"/>
    </row>
    <row r="55" spans="1:16" s="40" customFormat="1" ht="39.9" customHeight="1" x14ac:dyDescent="0.3">
      <c r="A55" s="6"/>
      <c r="B55" s="106"/>
      <c r="C55" s="11">
        <v>4</v>
      </c>
      <c r="D55" s="133"/>
      <c r="E55" s="134"/>
      <c r="F55" s="134"/>
      <c r="G55" s="134"/>
      <c r="H55" s="134"/>
      <c r="I55" s="134"/>
      <c r="J55" s="134"/>
      <c r="K55" s="135"/>
      <c r="L55" s="32"/>
      <c r="M55" s="56" t="str">
        <f t="shared" si="1"/>
        <v>0</v>
      </c>
      <c r="N55" s="83"/>
      <c r="O55" s="79"/>
      <c r="P55" s="79"/>
    </row>
    <row r="56" spans="1:16" s="40" customFormat="1" ht="39.9" customHeight="1" x14ac:dyDescent="0.3">
      <c r="A56" s="6"/>
      <c r="B56" s="106"/>
      <c r="C56" s="11">
        <v>5</v>
      </c>
      <c r="D56" s="133"/>
      <c r="E56" s="134"/>
      <c r="F56" s="134"/>
      <c r="G56" s="134"/>
      <c r="H56" s="134"/>
      <c r="I56" s="134"/>
      <c r="J56" s="134"/>
      <c r="K56" s="135"/>
      <c r="L56" s="32"/>
      <c r="M56" s="56" t="str">
        <f t="shared" si="1"/>
        <v>0</v>
      </c>
      <c r="N56" s="83"/>
      <c r="O56" s="79"/>
      <c r="P56" s="79"/>
    </row>
    <row r="57" spans="1:16" s="40" customFormat="1" ht="39.9" customHeight="1" x14ac:dyDescent="0.3">
      <c r="A57" s="6"/>
      <c r="B57" s="106"/>
      <c r="C57" s="11">
        <v>6</v>
      </c>
      <c r="D57" s="133"/>
      <c r="E57" s="134"/>
      <c r="F57" s="134"/>
      <c r="G57" s="134"/>
      <c r="H57" s="134"/>
      <c r="I57" s="134"/>
      <c r="J57" s="134"/>
      <c r="K57" s="135"/>
      <c r="L57" s="32"/>
      <c r="M57" s="56" t="str">
        <f t="shared" si="1"/>
        <v>0</v>
      </c>
      <c r="N57" s="83"/>
      <c r="O57" s="79"/>
      <c r="P57" s="79"/>
    </row>
    <row r="58" spans="1:16" s="40" customFormat="1" ht="39.9" customHeight="1" x14ac:dyDescent="0.3">
      <c r="A58" s="6"/>
      <c r="B58" s="106"/>
      <c r="C58" s="11">
        <v>7</v>
      </c>
      <c r="D58" s="133"/>
      <c r="E58" s="134"/>
      <c r="F58" s="134"/>
      <c r="G58" s="134"/>
      <c r="H58" s="134"/>
      <c r="I58" s="134"/>
      <c r="J58" s="134"/>
      <c r="K58" s="135"/>
      <c r="L58" s="32"/>
      <c r="M58" s="56" t="str">
        <f t="shared" si="1"/>
        <v>0</v>
      </c>
      <c r="N58" s="83"/>
      <c r="O58" s="79"/>
      <c r="P58" s="79"/>
    </row>
    <row r="59" spans="1:16" s="40" customFormat="1" ht="39.9" customHeight="1" x14ac:dyDescent="0.3">
      <c r="A59" s="6"/>
      <c r="B59" s="106"/>
      <c r="C59" s="11">
        <v>8</v>
      </c>
      <c r="D59" s="133"/>
      <c r="E59" s="134"/>
      <c r="F59" s="134"/>
      <c r="G59" s="134"/>
      <c r="H59" s="134"/>
      <c r="I59" s="134"/>
      <c r="J59" s="134"/>
      <c r="K59" s="135"/>
      <c r="L59" s="32"/>
      <c r="M59" s="56" t="str">
        <f t="shared" si="1"/>
        <v>0</v>
      </c>
      <c r="N59" s="83"/>
      <c r="O59" s="79"/>
      <c r="P59" s="79"/>
    </row>
    <row r="60" spans="1:16" s="40" customFormat="1" ht="39.9" customHeight="1" x14ac:dyDescent="0.3">
      <c r="A60" s="6"/>
      <c r="B60" s="106"/>
      <c r="C60" s="11">
        <v>9</v>
      </c>
      <c r="D60" s="133"/>
      <c r="E60" s="134"/>
      <c r="F60" s="134"/>
      <c r="G60" s="134"/>
      <c r="H60" s="134"/>
      <c r="I60" s="134"/>
      <c r="J60" s="134"/>
      <c r="K60" s="135"/>
      <c r="L60" s="32"/>
      <c r="M60" s="56" t="str">
        <f t="shared" si="1"/>
        <v>0</v>
      </c>
      <c r="N60" s="83"/>
      <c r="O60" s="79"/>
      <c r="P60" s="79"/>
    </row>
    <row r="61" spans="1:16" s="40" customFormat="1" ht="39.9" customHeight="1" thickBot="1" x14ac:dyDescent="0.35">
      <c r="A61" s="6"/>
      <c r="B61" s="107"/>
      <c r="C61" s="11">
        <v>10</v>
      </c>
      <c r="D61" s="133"/>
      <c r="E61" s="134"/>
      <c r="F61" s="134"/>
      <c r="G61" s="134"/>
      <c r="H61" s="134"/>
      <c r="I61" s="134"/>
      <c r="J61" s="134"/>
      <c r="K61" s="135"/>
      <c r="L61" s="32"/>
      <c r="M61" s="56" t="str">
        <f t="shared" si="1"/>
        <v>0</v>
      </c>
      <c r="N61" s="83"/>
      <c r="O61" s="79"/>
      <c r="P61" s="79"/>
    </row>
    <row r="62" spans="1:16" s="40" customFormat="1" x14ac:dyDescent="0.3">
      <c r="A62" s="6"/>
      <c r="B62" s="21"/>
      <c r="C62" s="3"/>
      <c r="D62" s="13"/>
      <c r="E62" s="13"/>
      <c r="F62" s="13"/>
      <c r="G62" s="13"/>
      <c r="H62" s="13"/>
      <c r="I62" s="13"/>
      <c r="J62" s="13"/>
      <c r="K62" s="129" t="s">
        <v>43</v>
      </c>
      <c r="L62" s="129"/>
      <c r="M62" s="2">
        <f>SUM(M52:M61)</f>
        <v>0</v>
      </c>
      <c r="N62" s="39"/>
      <c r="O62" s="79"/>
      <c r="P62" s="79"/>
    </row>
    <row r="63" spans="1:16" s="40" customFormat="1" ht="15" thickBot="1" x14ac:dyDescent="0.35">
      <c r="A63" s="6"/>
      <c r="B63" s="1"/>
      <c r="C63" s="13"/>
      <c r="D63" s="13"/>
      <c r="E63" s="13"/>
      <c r="F63" s="13"/>
      <c r="G63" s="13"/>
      <c r="H63" s="13"/>
      <c r="I63" s="13"/>
      <c r="J63" s="13"/>
      <c r="K63" s="89" t="s">
        <v>22</v>
      </c>
      <c r="L63" s="90"/>
      <c r="M63" s="22">
        <f>IF(M62=0,0,IF(M62=1,50,IF(M62=2,80,IF(M62&gt;2,100,))))</f>
        <v>0</v>
      </c>
      <c r="N63" s="82"/>
      <c r="O63" s="79"/>
      <c r="P63" s="79"/>
    </row>
    <row r="64" spans="1:16" s="40" customFormat="1" x14ac:dyDescent="0.3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79"/>
      <c r="O64" s="79"/>
      <c r="P64" s="79"/>
    </row>
    <row r="65" spans="1:16" s="40" customFormat="1" ht="17.399999999999999" x14ac:dyDescent="0.3">
      <c r="A65" s="6"/>
      <c r="B65" s="131" t="s">
        <v>44</v>
      </c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80"/>
      <c r="O65" s="79"/>
      <c r="P65" s="79"/>
    </row>
    <row r="66" spans="1:16" s="40" customFormat="1" ht="15" thickBot="1" x14ac:dyDescent="0.35">
      <c r="A66" s="6"/>
      <c r="B66" s="12" t="s">
        <v>20</v>
      </c>
      <c r="C66" s="53" t="s">
        <v>19</v>
      </c>
      <c r="D66" s="111" t="s">
        <v>65</v>
      </c>
      <c r="E66" s="111"/>
      <c r="F66" s="111"/>
      <c r="G66" s="111"/>
      <c r="H66" s="111"/>
      <c r="I66" s="111"/>
      <c r="J66" s="111"/>
      <c r="K66" s="111"/>
      <c r="L66" s="51" t="s">
        <v>16</v>
      </c>
      <c r="M66" s="51" t="s">
        <v>7</v>
      </c>
      <c r="N66" s="71"/>
      <c r="O66" s="79"/>
      <c r="P66" s="79"/>
    </row>
    <row r="67" spans="1:16" s="40" customFormat="1" ht="38.1" customHeight="1" x14ac:dyDescent="0.3">
      <c r="A67" s="6"/>
      <c r="B67" s="105" t="s">
        <v>81</v>
      </c>
      <c r="C67" s="10">
        <v>1</v>
      </c>
      <c r="D67" s="128"/>
      <c r="E67" s="128"/>
      <c r="F67" s="128"/>
      <c r="G67" s="128"/>
      <c r="H67" s="128"/>
      <c r="I67" s="128"/>
      <c r="J67" s="128"/>
      <c r="K67" s="128"/>
      <c r="L67" s="32"/>
      <c r="M67" s="2" t="str">
        <f>IF(L67="","0",1)</f>
        <v>0</v>
      </c>
      <c r="N67" s="39"/>
      <c r="O67" s="79"/>
      <c r="P67" s="79"/>
    </row>
    <row r="68" spans="1:16" s="40" customFormat="1" ht="38.1" customHeight="1" x14ac:dyDescent="0.3">
      <c r="A68" s="6"/>
      <c r="B68" s="106"/>
      <c r="C68" s="11">
        <v>2</v>
      </c>
      <c r="D68" s="122"/>
      <c r="E68" s="123"/>
      <c r="F68" s="123"/>
      <c r="G68" s="123"/>
      <c r="H68" s="123"/>
      <c r="I68" s="123"/>
      <c r="J68" s="123"/>
      <c r="K68" s="124"/>
      <c r="L68" s="32"/>
      <c r="M68" s="2" t="str">
        <f t="shared" ref="M68:M76" si="2">IF(L68="","0",1)</f>
        <v>0</v>
      </c>
      <c r="N68" s="39"/>
      <c r="O68" s="79"/>
      <c r="P68" s="79"/>
    </row>
    <row r="69" spans="1:16" s="40" customFormat="1" ht="38.1" customHeight="1" x14ac:dyDescent="0.3">
      <c r="A69" s="6"/>
      <c r="B69" s="106"/>
      <c r="C69" s="11">
        <v>3</v>
      </c>
      <c r="D69" s="128"/>
      <c r="E69" s="128"/>
      <c r="F69" s="128"/>
      <c r="G69" s="128"/>
      <c r="H69" s="128"/>
      <c r="I69" s="128"/>
      <c r="J69" s="128"/>
      <c r="K69" s="128"/>
      <c r="L69" s="32"/>
      <c r="M69" s="2" t="str">
        <f t="shared" si="2"/>
        <v>0</v>
      </c>
      <c r="N69" s="39"/>
      <c r="O69" s="79"/>
      <c r="P69" s="79"/>
    </row>
    <row r="70" spans="1:16" s="40" customFormat="1" ht="38.1" customHeight="1" x14ac:dyDescent="0.3">
      <c r="A70" s="6"/>
      <c r="B70" s="106"/>
      <c r="C70" s="11">
        <v>4</v>
      </c>
      <c r="D70" s="92"/>
      <c r="E70" s="93"/>
      <c r="F70" s="93"/>
      <c r="G70" s="93"/>
      <c r="H70" s="93"/>
      <c r="I70" s="93"/>
      <c r="J70" s="93"/>
      <c r="K70" s="94"/>
      <c r="L70" s="32"/>
      <c r="M70" s="2" t="str">
        <f t="shared" si="2"/>
        <v>0</v>
      </c>
      <c r="N70" s="39"/>
      <c r="O70" s="79"/>
      <c r="P70" s="79"/>
    </row>
    <row r="71" spans="1:16" s="40" customFormat="1" ht="38.1" customHeight="1" x14ac:dyDescent="0.3">
      <c r="A71" s="6"/>
      <c r="B71" s="106"/>
      <c r="C71" s="11">
        <v>5</v>
      </c>
      <c r="D71" s="92"/>
      <c r="E71" s="93"/>
      <c r="F71" s="93"/>
      <c r="G71" s="93"/>
      <c r="H71" s="93"/>
      <c r="I71" s="93"/>
      <c r="J71" s="93"/>
      <c r="K71" s="94"/>
      <c r="L71" s="32"/>
      <c r="M71" s="2" t="str">
        <f t="shared" si="2"/>
        <v>0</v>
      </c>
      <c r="N71" s="39"/>
      <c r="O71" s="79"/>
      <c r="P71" s="79"/>
    </row>
    <row r="72" spans="1:16" s="40" customFormat="1" ht="38.1" customHeight="1" x14ac:dyDescent="0.3">
      <c r="A72" s="6"/>
      <c r="B72" s="106"/>
      <c r="C72" s="11">
        <v>6</v>
      </c>
      <c r="D72" s="92"/>
      <c r="E72" s="93"/>
      <c r="F72" s="93"/>
      <c r="G72" s="93"/>
      <c r="H72" s="93"/>
      <c r="I72" s="93"/>
      <c r="J72" s="93"/>
      <c r="K72" s="94"/>
      <c r="L72" s="32"/>
      <c r="M72" s="2" t="str">
        <f t="shared" si="2"/>
        <v>0</v>
      </c>
      <c r="N72" s="39"/>
      <c r="O72" s="79"/>
      <c r="P72" s="79"/>
    </row>
    <row r="73" spans="1:16" s="40" customFormat="1" ht="38.1" customHeight="1" x14ac:dyDescent="0.3">
      <c r="A73" s="6"/>
      <c r="B73" s="106"/>
      <c r="C73" s="11">
        <v>7</v>
      </c>
      <c r="D73" s="92"/>
      <c r="E73" s="93"/>
      <c r="F73" s="93"/>
      <c r="G73" s="93"/>
      <c r="H73" s="93"/>
      <c r="I73" s="93"/>
      <c r="J73" s="93"/>
      <c r="K73" s="94"/>
      <c r="L73" s="32"/>
      <c r="M73" s="2" t="str">
        <f t="shared" si="2"/>
        <v>0</v>
      </c>
      <c r="N73" s="39"/>
      <c r="O73" s="79"/>
      <c r="P73" s="79"/>
    </row>
    <row r="74" spans="1:16" s="40" customFormat="1" ht="38.1" customHeight="1" x14ac:dyDescent="0.3">
      <c r="A74" s="6"/>
      <c r="B74" s="106"/>
      <c r="C74" s="11">
        <v>8</v>
      </c>
      <c r="D74" s="92"/>
      <c r="E74" s="93"/>
      <c r="F74" s="93"/>
      <c r="G74" s="93"/>
      <c r="H74" s="93"/>
      <c r="I74" s="93"/>
      <c r="J74" s="93"/>
      <c r="K74" s="94"/>
      <c r="L74" s="32"/>
      <c r="M74" s="2" t="str">
        <f t="shared" si="2"/>
        <v>0</v>
      </c>
      <c r="N74" s="39"/>
      <c r="O74" s="79"/>
      <c r="P74" s="79"/>
    </row>
    <row r="75" spans="1:16" s="40" customFormat="1" ht="38.1" customHeight="1" x14ac:dyDescent="0.3">
      <c r="A75" s="6"/>
      <c r="B75" s="106"/>
      <c r="C75" s="11">
        <v>9</v>
      </c>
      <c r="D75" s="92"/>
      <c r="E75" s="93"/>
      <c r="F75" s="93"/>
      <c r="G75" s="93"/>
      <c r="H75" s="93"/>
      <c r="I75" s="93"/>
      <c r="J75" s="93"/>
      <c r="K75" s="94"/>
      <c r="L75" s="32"/>
      <c r="M75" s="2" t="str">
        <f t="shared" si="2"/>
        <v>0</v>
      </c>
      <c r="N75" s="39"/>
      <c r="O75" s="79"/>
      <c r="P75" s="79"/>
    </row>
    <row r="76" spans="1:16" s="40" customFormat="1" ht="38.1" customHeight="1" thickBot="1" x14ac:dyDescent="0.35">
      <c r="A76" s="6"/>
      <c r="B76" s="107"/>
      <c r="C76" s="11">
        <v>10</v>
      </c>
      <c r="D76" s="92"/>
      <c r="E76" s="93"/>
      <c r="F76" s="93"/>
      <c r="G76" s="93"/>
      <c r="H76" s="93"/>
      <c r="I76" s="93"/>
      <c r="J76" s="93"/>
      <c r="K76" s="94"/>
      <c r="L76" s="32"/>
      <c r="M76" s="2" t="str">
        <f t="shared" si="2"/>
        <v>0</v>
      </c>
      <c r="N76" s="39"/>
      <c r="O76" s="79"/>
      <c r="P76" s="79"/>
    </row>
    <row r="77" spans="1:16" s="40" customFormat="1" x14ac:dyDescent="0.3">
      <c r="A77" s="6"/>
      <c r="B77" s="21"/>
      <c r="C77" s="3"/>
      <c r="D77" s="13"/>
      <c r="E77" s="13"/>
      <c r="F77" s="13"/>
      <c r="G77" s="13"/>
      <c r="H77" s="13"/>
      <c r="I77" s="13"/>
      <c r="J77" s="13"/>
      <c r="K77" s="129" t="s">
        <v>45</v>
      </c>
      <c r="L77" s="129"/>
      <c r="M77" s="2">
        <f>SUM(M67:M76)</f>
        <v>0</v>
      </c>
      <c r="N77" s="39"/>
      <c r="O77" s="79"/>
      <c r="P77" s="79"/>
    </row>
    <row r="78" spans="1:16" s="40" customFormat="1" ht="15" thickBot="1" x14ac:dyDescent="0.35">
      <c r="A78" s="6"/>
      <c r="B78" s="1"/>
      <c r="C78" s="13"/>
      <c r="D78" s="13"/>
      <c r="E78" s="13"/>
      <c r="F78" s="13"/>
      <c r="G78" s="13"/>
      <c r="H78" s="13"/>
      <c r="I78" s="13"/>
      <c r="J78" s="13"/>
      <c r="K78" s="89" t="s">
        <v>22</v>
      </c>
      <c r="L78" s="90"/>
      <c r="M78" s="22">
        <f>IF(M77=0,0,IF(M77=1,50,IF(M77=2,80,IF(M77&gt;=3,100,))))</f>
        <v>0</v>
      </c>
      <c r="N78" s="82"/>
      <c r="O78" s="79"/>
      <c r="P78" s="79"/>
    </row>
    <row r="79" spans="1:16" s="40" customFormat="1" x14ac:dyDescent="0.3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79"/>
      <c r="O79" s="79"/>
      <c r="P79" s="79"/>
    </row>
    <row r="80" spans="1:16" s="40" customFormat="1" ht="17.399999999999999" x14ac:dyDescent="0.3">
      <c r="A80" s="6"/>
      <c r="B80" s="131" t="s">
        <v>46</v>
      </c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80"/>
      <c r="O80" s="79"/>
      <c r="P80" s="79"/>
    </row>
    <row r="81" spans="1:16" s="40" customFormat="1" ht="15" thickBot="1" x14ac:dyDescent="0.35">
      <c r="A81" s="6"/>
      <c r="B81" s="12" t="s">
        <v>20</v>
      </c>
      <c r="C81" s="53" t="s">
        <v>19</v>
      </c>
      <c r="D81" s="111" t="s">
        <v>64</v>
      </c>
      <c r="E81" s="111"/>
      <c r="F81" s="111"/>
      <c r="G81" s="111"/>
      <c r="H81" s="111"/>
      <c r="I81" s="111"/>
      <c r="J81" s="111"/>
      <c r="K81" s="111"/>
      <c r="L81" s="51" t="s">
        <v>16</v>
      </c>
      <c r="M81" s="51" t="s">
        <v>7</v>
      </c>
      <c r="N81" s="71"/>
      <c r="O81" s="79"/>
      <c r="P81" s="79"/>
    </row>
    <row r="82" spans="1:16" s="40" customFormat="1" ht="38.1" customHeight="1" x14ac:dyDescent="0.3">
      <c r="A82" s="6"/>
      <c r="B82" s="105" t="s">
        <v>82</v>
      </c>
      <c r="C82" s="10">
        <v>1</v>
      </c>
      <c r="D82" s="128"/>
      <c r="E82" s="128"/>
      <c r="F82" s="128"/>
      <c r="G82" s="128"/>
      <c r="H82" s="128"/>
      <c r="I82" s="128"/>
      <c r="J82" s="128"/>
      <c r="K82" s="128"/>
      <c r="L82" s="32"/>
      <c r="M82" s="56" t="str">
        <f>IF(L82="","0",1)</f>
        <v>0</v>
      </c>
      <c r="N82" s="83"/>
      <c r="O82" s="79"/>
      <c r="P82" s="79"/>
    </row>
    <row r="83" spans="1:16" s="40" customFormat="1" ht="38.1" customHeight="1" x14ac:dyDescent="0.3">
      <c r="A83" s="6"/>
      <c r="B83" s="106"/>
      <c r="C83" s="11">
        <v>2</v>
      </c>
      <c r="D83" s="122"/>
      <c r="E83" s="123"/>
      <c r="F83" s="123"/>
      <c r="G83" s="123"/>
      <c r="H83" s="123"/>
      <c r="I83" s="123"/>
      <c r="J83" s="123"/>
      <c r="K83" s="124"/>
      <c r="L83" s="32"/>
      <c r="M83" s="56" t="str">
        <f t="shared" ref="M83:M91" si="3">IF(L83="","0",1)</f>
        <v>0</v>
      </c>
      <c r="N83" s="83"/>
      <c r="O83" s="79"/>
      <c r="P83" s="79"/>
    </row>
    <row r="84" spans="1:16" s="40" customFormat="1" ht="38.1" customHeight="1" x14ac:dyDescent="0.3">
      <c r="A84" s="6"/>
      <c r="B84" s="106"/>
      <c r="C84" s="11">
        <v>3</v>
      </c>
      <c r="D84" s="128"/>
      <c r="E84" s="128"/>
      <c r="F84" s="128"/>
      <c r="G84" s="128"/>
      <c r="H84" s="128"/>
      <c r="I84" s="128"/>
      <c r="J84" s="128"/>
      <c r="K84" s="128"/>
      <c r="L84" s="32"/>
      <c r="M84" s="56" t="str">
        <f t="shared" si="3"/>
        <v>0</v>
      </c>
      <c r="N84" s="83"/>
      <c r="O84" s="79"/>
      <c r="P84" s="79"/>
    </row>
    <row r="85" spans="1:16" s="40" customFormat="1" ht="38.1" customHeight="1" x14ac:dyDescent="0.3">
      <c r="A85" s="6"/>
      <c r="B85" s="106"/>
      <c r="C85" s="11">
        <v>4</v>
      </c>
      <c r="D85" s="92"/>
      <c r="E85" s="93"/>
      <c r="F85" s="93"/>
      <c r="G85" s="93"/>
      <c r="H85" s="93"/>
      <c r="I85" s="93"/>
      <c r="J85" s="93"/>
      <c r="K85" s="94"/>
      <c r="L85" s="32"/>
      <c r="M85" s="56" t="str">
        <f t="shared" si="3"/>
        <v>0</v>
      </c>
      <c r="N85" s="83"/>
      <c r="O85" s="79"/>
      <c r="P85" s="79"/>
    </row>
    <row r="86" spans="1:16" s="40" customFormat="1" ht="38.1" customHeight="1" x14ac:dyDescent="0.3">
      <c r="A86" s="6"/>
      <c r="B86" s="106"/>
      <c r="C86" s="11">
        <v>5</v>
      </c>
      <c r="D86" s="92"/>
      <c r="E86" s="93"/>
      <c r="F86" s="93"/>
      <c r="G86" s="93"/>
      <c r="H86" s="93"/>
      <c r="I86" s="93"/>
      <c r="J86" s="93"/>
      <c r="K86" s="94"/>
      <c r="L86" s="32"/>
      <c r="M86" s="56" t="str">
        <f t="shared" si="3"/>
        <v>0</v>
      </c>
      <c r="N86" s="83"/>
      <c r="O86" s="79"/>
      <c r="P86" s="79"/>
    </row>
    <row r="87" spans="1:16" s="40" customFormat="1" ht="38.1" customHeight="1" x14ac:dyDescent="0.3">
      <c r="A87" s="6"/>
      <c r="B87" s="106"/>
      <c r="C87" s="11">
        <v>6</v>
      </c>
      <c r="D87" s="92"/>
      <c r="E87" s="93"/>
      <c r="F87" s="93"/>
      <c r="G87" s="93"/>
      <c r="H87" s="93"/>
      <c r="I87" s="93"/>
      <c r="J87" s="93"/>
      <c r="K87" s="94"/>
      <c r="L87" s="32"/>
      <c r="M87" s="56" t="str">
        <f t="shared" si="3"/>
        <v>0</v>
      </c>
      <c r="N87" s="83"/>
      <c r="O87" s="79"/>
      <c r="P87" s="79"/>
    </row>
    <row r="88" spans="1:16" s="40" customFormat="1" ht="38.1" customHeight="1" x14ac:dyDescent="0.3">
      <c r="A88" s="6"/>
      <c r="B88" s="106"/>
      <c r="C88" s="11">
        <v>7</v>
      </c>
      <c r="D88" s="92"/>
      <c r="E88" s="93"/>
      <c r="F88" s="93"/>
      <c r="G88" s="93"/>
      <c r="H88" s="93"/>
      <c r="I88" s="93"/>
      <c r="J88" s="93"/>
      <c r="K88" s="94"/>
      <c r="L88" s="32"/>
      <c r="M88" s="56" t="str">
        <f t="shared" si="3"/>
        <v>0</v>
      </c>
      <c r="N88" s="83"/>
      <c r="O88" s="79"/>
      <c r="P88" s="79"/>
    </row>
    <row r="89" spans="1:16" s="40" customFormat="1" ht="38.1" customHeight="1" x14ac:dyDescent="0.3">
      <c r="A89" s="6"/>
      <c r="B89" s="106"/>
      <c r="C89" s="11">
        <v>8</v>
      </c>
      <c r="D89" s="92"/>
      <c r="E89" s="93"/>
      <c r="F89" s="93"/>
      <c r="G89" s="93"/>
      <c r="H89" s="93"/>
      <c r="I89" s="93"/>
      <c r="J89" s="93"/>
      <c r="K89" s="94"/>
      <c r="L89" s="32"/>
      <c r="M89" s="56" t="str">
        <f t="shared" si="3"/>
        <v>0</v>
      </c>
      <c r="N89" s="83"/>
      <c r="O89" s="79"/>
      <c r="P89" s="79"/>
    </row>
    <row r="90" spans="1:16" s="40" customFormat="1" ht="38.1" customHeight="1" x14ac:dyDescent="0.3">
      <c r="A90" s="6"/>
      <c r="B90" s="106"/>
      <c r="C90" s="11">
        <v>9</v>
      </c>
      <c r="D90" s="92"/>
      <c r="E90" s="93"/>
      <c r="F90" s="93"/>
      <c r="G90" s="93"/>
      <c r="H90" s="93"/>
      <c r="I90" s="93"/>
      <c r="J90" s="93"/>
      <c r="K90" s="94"/>
      <c r="L90" s="32"/>
      <c r="M90" s="56" t="str">
        <f t="shared" si="3"/>
        <v>0</v>
      </c>
      <c r="N90" s="83"/>
      <c r="O90" s="79"/>
      <c r="P90" s="79"/>
    </row>
    <row r="91" spans="1:16" s="40" customFormat="1" ht="38.1" customHeight="1" thickBot="1" x14ac:dyDescent="0.35">
      <c r="A91" s="6"/>
      <c r="B91" s="107"/>
      <c r="C91" s="11">
        <v>10</v>
      </c>
      <c r="D91" s="92"/>
      <c r="E91" s="93"/>
      <c r="F91" s="93"/>
      <c r="G91" s="93"/>
      <c r="H91" s="93"/>
      <c r="I91" s="93"/>
      <c r="J91" s="93"/>
      <c r="K91" s="94"/>
      <c r="L91" s="32"/>
      <c r="M91" s="56" t="str">
        <f t="shared" si="3"/>
        <v>0</v>
      </c>
      <c r="N91" s="83"/>
      <c r="O91" s="79"/>
      <c r="P91" s="79"/>
    </row>
    <row r="92" spans="1:16" x14ac:dyDescent="0.3">
      <c r="B92" s="21"/>
      <c r="C92" s="3"/>
      <c r="D92" s="13"/>
      <c r="E92" s="13"/>
      <c r="F92" s="13"/>
      <c r="G92" s="13"/>
      <c r="H92" s="13"/>
      <c r="I92" s="13"/>
      <c r="J92" s="13"/>
      <c r="K92" s="129" t="s">
        <v>45</v>
      </c>
      <c r="L92" s="129"/>
      <c r="M92" s="2">
        <f>SUM(M82:M91)</f>
        <v>0</v>
      </c>
      <c r="N92" s="13"/>
      <c r="O92" s="6"/>
    </row>
    <row r="93" spans="1:16" ht="15" thickBot="1" x14ac:dyDescent="0.35">
      <c r="C93" s="13"/>
      <c r="D93" s="13"/>
      <c r="E93" s="13"/>
      <c r="F93" s="13"/>
      <c r="G93" s="13"/>
      <c r="H93" s="13"/>
      <c r="I93" s="13"/>
      <c r="J93" s="13"/>
      <c r="K93" s="89" t="s">
        <v>22</v>
      </c>
      <c r="L93" s="90"/>
      <c r="M93" s="22">
        <f>IF(M92=0,0,IF(M92=1,50,IF(M92=2,80,IF(M92&gt;=3,100,))))</f>
        <v>0</v>
      </c>
      <c r="N93" s="26"/>
      <c r="O93" s="6"/>
    </row>
    <row r="94" spans="1:16" x14ac:dyDescent="0.3">
      <c r="O94" s="6"/>
    </row>
    <row r="95" spans="1:16" ht="17.399999999999999" x14ac:dyDescent="0.3">
      <c r="B95" s="131" t="s">
        <v>62</v>
      </c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41"/>
      <c r="O95" s="6"/>
    </row>
    <row r="96" spans="1:16" ht="15" thickBot="1" x14ac:dyDescent="0.35">
      <c r="B96" s="12" t="s">
        <v>20</v>
      </c>
      <c r="C96" s="53" t="s">
        <v>19</v>
      </c>
      <c r="D96" s="111" t="s">
        <v>64</v>
      </c>
      <c r="E96" s="111"/>
      <c r="F96" s="111"/>
      <c r="G96" s="111"/>
      <c r="H96" s="111"/>
      <c r="I96" s="111"/>
      <c r="J96" s="111"/>
      <c r="K96" s="111"/>
      <c r="L96" s="51" t="s">
        <v>63</v>
      </c>
      <c r="M96" s="51" t="s">
        <v>7</v>
      </c>
      <c r="N96" s="42"/>
      <c r="O96" s="6"/>
    </row>
    <row r="97" spans="2:15" ht="38.1" customHeight="1" x14ac:dyDescent="0.3">
      <c r="B97" s="105" t="s">
        <v>83</v>
      </c>
      <c r="C97" s="10">
        <v>1</v>
      </c>
      <c r="D97" s="128"/>
      <c r="E97" s="128"/>
      <c r="F97" s="128"/>
      <c r="G97" s="128"/>
      <c r="H97" s="128"/>
      <c r="I97" s="128"/>
      <c r="J97" s="128"/>
      <c r="K97" s="128"/>
      <c r="L97" s="32"/>
      <c r="M97" s="56" t="str">
        <f>IF(L97="","0",1)</f>
        <v>0</v>
      </c>
      <c r="N97" s="3"/>
      <c r="O97" s="6"/>
    </row>
    <row r="98" spans="2:15" ht="38.1" customHeight="1" x14ac:dyDescent="0.3">
      <c r="B98" s="106"/>
      <c r="C98" s="11">
        <v>2</v>
      </c>
      <c r="D98" s="122"/>
      <c r="E98" s="123"/>
      <c r="F98" s="123"/>
      <c r="G98" s="123"/>
      <c r="H98" s="123"/>
      <c r="I98" s="123"/>
      <c r="J98" s="123"/>
      <c r="K98" s="124"/>
      <c r="L98" s="32"/>
      <c r="M98" s="56" t="str">
        <f t="shared" ref="M98:M106" si="4">IF(L98="","0",1)</f>
        <v>0</v>
      </c>
      <c r="N98" s="3"/>
      <c r="O98" s="6"/>
    </row>
    <row r="99" spans="2:15" ht="38.1" customHeight="1" x14ac:dyDescent="0.3">
      <c r="B99" s="106"/>
      <c r="C99" s="11">
        <v>3</v>
      </c>
      <c r="D99" s="128"/>
      <c r="E99" s="128"/>
      <c r="F99" s="128"/>
      <c r="G99" s="128"/>
      <c r="H99" s="128"/>
      <c r="I99" s="128"/>
      <c r="J99" s="128"/>
      <c r="K99" s="128"/>
      <c r="L99" s="32"/>
      <c r="M99" s="56" t="str">
        <f t="shared" si="4"/>
        <v>0</v>
      </c>
      <c r="N99" s="3"/>
      <c r="O99" s="6"/>
    </row>
    <row r="100" spans="2:15" ht="38.1" customHeight="1" x14ac:dyDescent="0.3">
      <c r="B100" s="106"/>
      <c r="C100" s="11">
        <v>4</v>
      </c>
      <c r="D100" s="92"/>
      <c r="E100" s="93"/>
      <c r="F100" s="93"/>
      <c r="G100" s="93"/>
      <c r="H100" s="93"/>
      <c r="I100" s="93"/>
      <c r="J100" s="93"/>
      <c r="K100" s="94"/>
      <c r="L100" s="32"/>
      <c r="M100" s="56" t="str">
        <f t="shared" si="4"/>
        <v>0</v>
      </c>
      <c r="N100" s="3"/>
      <c r="O100" s="6"/>
    </row>
    <row r="101" spans="2:15" ht="38.1" customHeight="1" x14ac:dyDescent="0.3">
      <c r="B101" s="106"/>
      <c r="C101" s="11">
        <v>5</v>
      </c>
      <c r="D101" s="92"/>
      <c r="E101" s="93"/>
      <c r="F101" s="93"/>
      <c r="G101" s="93"/>
      <c r="H101" s="93"/>
      <c r="I101" s="93"/>
      <c r="J101" s="93"/>
      <c r="K101" s="94"/>
      <c r="L101" s="32"/>
      <c r="M101" s="56" t="str">
        <f t="shared" si="4"/>
        <v>0</v>
      </c>
      <c r="N101" s="3"/>
      <c r="O101" s="6"/>
    </row>
    <row r="102" spans="2:15" ht="38.1" customHeight="1" x14ac:dyDescent="0.3">
      <c r="B102" s="106"/>
      <c r="C102" s="11">
        <v>6</v>
      </c>
      <c r="D102" s="92"/>
      <c r="E102" s="93"/>
      <c r="F102" s="93"/>
      <c r="G102" s="93"/>
      <c r="H102" s="93"/>
      <c r="I102" s="93"/>
      <c r="J102" s="93"/>
      <c r="K102" s="94"/>
      <c r="L102" s="32"/>
      <c r="M102" s="56" t="str">
        <f t="shared" si="4"/>
        <v>0</v>
      </c>
      <c r="N102" s="3"/>
      <c r="O102" s="6"/>
    </row>
    <row r="103" spans="2:15" ht="38.1" customHeight="1" x14ac:dyDescent="0.3">
      <c r="B103" s="106"/>
      <c r="C103" s="11">
        <v>7</v>
      </c>
      <c r="D103" s="92"/>
      <c r="E103" s="93"/>
      <c r="F103" s="93"/>
      <c r="G103" s="93"/>
      <c r="H103" s="93"/>
      <c r="I103" s="93"/>
      <c r="J103" s="93"/>
      <c r="K103" s="94"/>
      <c r="L103" s="32"/>
      <c r="M103" s="56" t="str">
        <f t="shared" si="4"/>
        <v>0</v>
      </c>
      <c r="N103" s="3"/>
      <c r="O103" s="6"/>
    </row>
    <row r="104" spans="2:15" ht="38.1" customHeight="1" x14ac:dyDescent="0.3">
      <c r="B104" s="106"/>
      <c r="C104" s="11">
        <v>8</v>
      </c>
      <c r="D104" s="92"/>
      <c r="E104" s="93"/>
      <c r="F104" s="93"/>
      <c r="G104" s="93"/>
      <c r="H104" s="93"/>
      <c r="I104" s="93"/>
      <c r="J104" s="93"/>
      <c r="K104" s="94"/>
      <c r="L104" s="32"/>
      <c r="M104" s="56" t="str">
        <f t="shared" si="4"/>
        <v>0</v>
      </c>
      <c r="N104" s="3"/>
      <c r="O104" s="6"/>
    </row>
    <row r="105" spans="2:15" ht="38.1" customHeight="1" x14ac:dyDescent="0.3">
      <c r="B105" s="106"/>
      <c r="C105" s="11">
        <v>9</v>
      </c>
      <c r="D105" s="92"/>
      <c r="E105" s="93"/>
      <c r="F105" s="93"/>
      <c r="G105" s="93"/>
      <c r="H105" s="93"/>
      <c r="I105" s="93"/>
      <c r="J105" s="93"/>
      <c r="K105" s="94"/>
      <c r="L105" s="32"/>
      <c r="M105" s="56" t="str">
        <f t="shared" si="4"/>
        <v>0</v>
      </c>
      <c r="N105" s="3"/>
      <c r="O105" s="6"/>
    </row>
    <row r="106" spans="2:15" ht="38.1" customHeight="1" thickBot="1" x14ac:dyDescent="0.35">
      <c r="B106" s="107"/>
      <c r="C106" s="11">
        <v>10</v>
      </c>
      <c r="D106" s="92"/>
      <c r="E106" s="93"/>
      <c r="F106" s="93"/>
      <c r="G106" s="93"/>
      <c r="H106" s="93"/>
      <c r="I106" s="93"/>
      <c r="J106" s="93"/>
      <c r="K106" s="94"/>
      <c r="L106" s="32"/>
      <c r="M106" s="56" t="str">
        <f t="shared" si="4"/>
        <v>0</v>
      </c>
      <c r="N106" s="3"/>
      <c r="O106" s="6"/>
    </row>
    <row r="107" spans="2:15" x14ac:dyDescent="0.3">
      <c r="B107" s="21"/>
      <c r="C107" s="3"/>
      <c r="D107" s="13"/>
      <c r="E107" s="13"/>
      <c r="F107" s="13"/>
      <c r="G107" s="13"/>
      <c r="H107" s="13"/>
      <c r="I107" s="13"/>
      <c r="J107" s="13"/>
      <c r="K107" s="129" t="s">
        <v>45</v>
      </c>
      <c r="L107" s="129"/>
      <c r="M107" s="2">
        <f>SUM(M97:M106)</f>
        <v>0</v>
      </c>
      <c r="N107" s="13"/>
      <c r="O107" s="6"/>
    </row>
    <row r="108" spans="2:15" ht="15" thickBot="1" x14ac:dyDescent="0.35">
      <c r="C108" s="13"/>
      <c r="D108" s="13"/>
      <c r="E108" s="13"/>
      <c r="F108" s="13"/>
      <c r="G108" s="13"/>
      <c r="H108" s="13"/>
      <c r="I108" s="13"/>
      <c r="J108" s="13"/>
      <c r="K108" s="89" t="s">
        <v>22</v>
      </c>
      <c r="L108" s="90"/>
      <c r="M108" s="22">
        <f>IF(M107=0,0,IF(M107=1,30,IF(M107=2,70,IF(M107&gt;=3,100,))))</f>
        <v>0</v>
      </c>
      <c r="N108" s="26"/>
      <c r="O108" s="6"/>
    </row>
    <row r="109" spans="2:15" x14ac:dyDescent="0.3">
      <c r="O109" s="6"/>
    </row>
    <row r="110" spans="2:15" ht="17.399999999999999" x14ac:dyDescent="0.3">
      <c r="B110" s="131" t="s">
        <v>66</v>
      </c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41"/>
      <c r="O110" s="6"/>
    </row>
    <row r="111" spans="2:15" ht="15" thickBot="1" x14ac:dyDescent="0.35">
      <c r="B111" s="12" t="s">
        <v>20</v>
      </c>
      <c r="C111" s="53" t="s">
        <v>19</v>
      </c>
      <c r="D111" s="102" t="s">
        <v>67</v>
      </c>
      <c r="E111" s="103"/>
      <c r="F111" s="103"/>
      <c r="G111" s="103"/>
      <c r="H111" s="103"/>
      <c r="I111" s="103"/>
      <c r="J111" s="103"/>
      <c r="K111" s="103"/>
      <c r="L111" s="104"/>
      <c r="M111" s="51" t="s">
        <v>7</v>
      </c>
      <c r="N111" s="42"/>
      <c r="O111" s="6"/>
    </row>
    <row r="112" spans="2:15" ht="24.9" customHeight="1" x14ac:dyDescent="0.3">
      <c r="B112" s="105" t="s">
        <v>84</v>
      </c>
      <c r="C112" s="10">
        <v>1</v>
      </c>
      <c r="D112" s="92"/>
      <c r="E112" s="93"/>
      <c r="F112" s="93"/>
      <c r="G112" s="93"/>
      <c r="H112" s="93"/>
      <c r="I112" s="93"/>
      <c r="J112" s="93"/>
      <c r="K112" s="93"/>
      <c r="L112" s="94"/>
      <c r="M112" s="2" t="str">
        <f>IF(D112="","0",1)</f>
        <v>0</v>
      </c>
      <c r="N112" s="13"/>
      <c r="O112" s="6"/>
    </row>
    <row r="113" spans="2:15" ht="24.9" customHeight="1" x14ac:dyDescent="0.3">
      <c r="B113" s="106"/>
      <c r="C113" s="11">
        <v>2</v>
      </c>
      <c r="D113" s="122"/>
      <c r="E113" s="123"/>
      <c r="F113" s="123"/>
      <c r="G113" s="123"/>
      <c r="H113" s="123"/>
      <c r="I113" s="123"/>
      <c r="J113" s="123"/>
      <c r="K113" s="123"/>
      <c r="L113" s="124"/>
      <c r="M113" s="2" t="str">
        <f t="shared" ref="M113:M121" si="5">IF(D113="","0",1)</f>
        <v>0</v>
      </c>
      <c r="N113" s="13"/>
      <c r="O113" s="6"/>
    </row>
    <row r="114" spans="2:15" ht="24.9" customHeight="1" x14ac:dyDescent="0.3">
      <c r="B114" s="106"/>
      <c r="C114" s="11">
        <v>3</v>
      </c>
      <c r="D114" s="92"/>
      <c r="E114" s="93"/>
      <c r="F114" s="93"/>
      <c r="G114" s="93"/>
      <c r="H114" s="93"/>
      <c r="I114" s="93"/>
      <c r="J114" s="93"/>
      <c r="K114" s="93"/>
      <c r="L114" s="94"/>
      <c r="M114" s="2" t="str">
        <f t="shared" si="5"/>
        <v>0</v>
      </c>
      <c r="N114" s="13"/>
      <c r="O114" s="6"/>
    </row>
    <row r="115" spans="2:15" ht="24.9" customHeight="1" x14ac:dyDescent="0.3">
      <c r="B115" s="106"/>
      <c r="C115" s="11">
        <v>4</v>
      </c>
      <c r="D115" s="92"/>
      <c r="E115" s="93"/>
      <c r="F115" s="93"/>
      <c r="G115" s="93"/>
      <c r="H115" s="93"/>
      <c r="I115" s="93"/>
      <c r="J115" s="93"/>
      <c r="K115" s="93"/>
      <c r="L115" s="94"/>
      <c r="M115" s="2" t="str">
        <f t="shared" si="5"/>
        <v>0</v>
      </c>
      <c r="N115" s="13"/>
      <c r="O115" s="6"/>
    </row>
    <row r="116" spans="2:15" ht="24.9" customHeight="1" x14ac:dyDescent="0.3">
      <c r="B116" s="106"/>
      <c r="C116" s="11">
        <v>5</v>
      </c>
      <c r="D116" s="92"/>
      <c r="E116" s="93"/>
      <c r="F116" s="93"/>
      <c r="G116" s="93"/>
      <c r="H116" s="93"/>
      <c r="I116" s="93"/>
      <c r="J116" s="93"/>
      <c r="K116" s="93"/>
      <c r="L116" s="94"/>
      <c r="M116" s="2" t="str">
        <f t="shared" si="5"/>
        <v>0</v>
      </c>
      <c r="N116" s="13"/>
      <c r="O116" s="6"/>
    </row>
    <row r="117" spans="2:15" ht="24.9" customHeight="1" x14ac:dyDescent="0.3">
      <c r="B117" s="106"/>
      <c r="C117" s="11">
        <v>6</v>
      </c>
      <c r="D117" s="92"/>
      <c r="E117" s="93"/>
      <c r="F117" s="93"/>
      <c r="G117" s="93"/>
      <c r="H117" s="93"/>
      <c r="I117" s="93"/>
      <c r="J117" s="93"/>
      <c r="K117" s="93"/>
      <c r="L117" s="94"/>
      <c r="M117" s="2" t="str">
        <f t="shared" si="5"/>
        <v>0</v>
      </c>
      <c r="N117" s="13"/>
      <c r="O117" s="6"/>
    </row>
    <row r="118" spans="2:15" ht="24.9" customHeight="1" x14ac:dyDescent="0.3">
      <c r="B118" s="106"/>
      <c r="C118" s="11">
        <v>7</v>
      </c>
      <c r="D118" s="92"/>
      <c r="E118" s="93"/>
      <c r="F118" s="93"/>
      <c r="G118" s="93"/>
      <c r="H118" s="93"/>
      <c r="I118" s="93"/>
      <c r="J118" s="93"/>
      <c r="K118" s="93"/>
      <c r="L118" s="94"/>
      <c r="M118" s="2" t="str">
        <f t="shared" si="5"/>
        <v>0</v>
      </c>
      <c r="N118" s="13"/>
      <c r="O118" s="6"/>
    </row>
    <row r="119" spans="2:15" ht="24.9" customHeight="1" x14ac:dyDescent="0.3">
      <c r="B119" s="106"/>
      <c r="C119" s="11">
        <v>8</v>
      </c>
      <c r="D119" s="92"/>
      <c r="E119" s="93"/>
      <c r="F119" s="93"/>
      <c r="G119" s="93"/>
      <c r="H119" s="93"/>
      <c r="I119" s="93"/>
      <c r="J119" s="93"/>
      <c r="K119" s="93"/>
      <c r="L119" s="94"/>
      <c r="M119" s="2" t="str">
        <f t="shared" si="5"/>
        <v>0</v>
      </c>
      <c r="N119" s="13"/>
      <c r="O119" s="6"/>
    </row>
    <row r="120" spans="2:15" ht="24.9" customHeight="1" x14ac:dyDescent="0.3">
      <c r="B120" s="106"/>
      <c r="C120" s="11">
        <v>9</v>
      </c>
      <c r="D120" s="92"/>
      <c r="E120" s="93"/>
      <c r="F120" s="93"/>
      <c r="G120" s="93"/>
      <c r="H120" s="93"/>
      <c r="I120" s="93"/>
      <c r="J120" s="93"/>
      <c r="K120" s="93"/>
      <c r="L120" s="94"/>
      <c r="M120" s="2" t="str">
        <f t="shared" si="5"/>
        <v>0</v>
      </c>
      <c r="N120" s="13"/>
      <c r="O120" s="6"/>
    </row>
    <row r="121" spans="2:15" ht="24.9" customHeight="1" thickBot="1" x14ac:dyDescent="0.35">
      <c r="B121" s="107"/>
      <c r="C121" s="11">
        <v>10</v>
      </c>
      <c r="D121" s="92"/>
      <c r="E121" s="93"/>
      <c r="F121" s="93"/>
      <c r="G121" s="93"/>
      <c r="H121" s="93"/>
      <c r="I121" s="93"/>
      <c r="J121" s="93"/>
      <c r="K121" s="93"/>
      <c r="L121" s="94"/>
      <c r="M121" s="2" t="str">
        <f t="shared" si="5"/>
        <v>0</v>
      </c>
      <c r="N121" s="13"/>
      <c r="O121" s="6"/>
    </row>
    <row r="122" spans="2:15" x14ac:dyDescent="0.3">
      <c r="B122" s="21"/>
      <c r="C122" s="3"/>
      <c r="D122" s="13"/>
      <c r="E122" s="13"/>
      <c r="F122" s="13"/>
      <c r="G122" s="13"/>
      <c r="H122" s="13"/>
      <c r="I122" s="13"/>
      <c r="J122" s="13"/>
      <c r="K122" s="129" t="s">
        <v>45</v>
      </c>
      <c r="L122" s="129"/>
      <c r="M122" s="2">
        <f>SUM(M112:M121)</f>
        <v>0</v>
      </c>
      <c r="N122" s="13"/>
      <c r="O122" s="6"/>
    </row>
    <row r="123" spans="2:15" ht="15" thickBot="1" x14ac:dyDescent="0.35">
      <c r="C123" s="13"/>
      <c r="D123" s="13"/>
      <c r="E123" s="13"/>
      <c r="F123" s="13"/>
      <c r="G123" s="13"/>
      <c r="H123" s="13"/>
      <c r="I123" s="13"/>
      <c r="J123" s="13"/>
      <c r="K123" s="89" t="s">
        <v>22</v>
      </c>
      <c r="L123" s="90"/>
      <c r="M123" s="22">
        <f>IF(M122=0,0,IF(M122=1,70,IF(M122=2,90,IF(M122&gt;=3,100,))))</f>
        <v>0</v>
      </c>
      <c r="N123" s="26"/>
      <c r="O123" s="6"/>
    </row>
    <row r="124" spans="2:15" x14ac:dyDescent="0.3">
      <c r="O124" s="6"/>
    </row>
    <row r="125" spans="2:15" ht="17.399999999999999" x14ac:dyDescent="0.3">
      <c r="B125" s="131" t="s">
        <v>104</v>
      </c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41"/>
      <c r="O125" s="6"/>
    </row>
    <row r="126" spans="2:15" ht="15" thickBot="1" x14ac:dyDescent="0.35">
      <c r="B126" s="12" t="s">
        <v>20</v>
      </c>
      <c r="C126" s="53" t="s">
        <v>19</v>
      </c>
      <c r="D126" s="102" t="s">
        <v>105</v>
      </c>
      <c r="E126" s="103"/>
      <c r="F126" s="103"/>
      <c r="G126" s="103"/>
      <c r="H126" s="103"/>
      <c r="I126" s="103"/>
      <c r="J126" s="103"/>
      <c r="K126" s="103"/>
      <c r="L126" s="104"/>
      <c r="M126" s="51" t="s">
        <v>7</v>
      </c>
      <c r="N126" s="42"/>
      <c r="O126" s="6"/>
    </row>
    <row r="127" spans="2:15" ht="38.1" customHeight="1" x14ac:dyDescent="0.3">
      <c r="B127" s="105" t="s">
        <v>85</v>
      </c>
      <c r="C127" s="10">
        <v>1</v>
      </c>
      <c r="D127" s="92"/>
      <c r="E127" s="93"/>
      <c r="F127" s="93"/>
      <c r="G127" s="93"/>
      <c r="H127" s="93"/>
      <c r="I127" s="93"/>
      <c r="J127" s="93"/>
      <c r="K127" s="93"/>
      <c r="L127" s="94"/>
      <c r="M127" s="56" t="str">
        <f>IF(D127="","0",1)</f>
        <v>0</v>
      </c>
      <c r="N127" s="3"/>
      <c r="O127" s="6"/>
    </row>
    <row r="128" spans="2:15" ht="38.1" customHeight="1" x14ac:dyDescent="0.3">
      <c r="B128" s="106"/>
      <c r="C128" s="11">
        <v>2</v>
      </c>
      <c r="D128" s="122"/>
      <c r="E128" s="123"/>
      <c r="F128" s="123"/>
      <c r="G128" s="123"/>
      <c r="H128" s="123"/>
      <c r="I128" s="123"/>
      <c r="J128" s="123"/>
      <c r="K128" s="123"/>
      <c r="L128" s="124"/>
      <c r="M128" s="56" t="str">
        <f t="shared" ref="M128:M141" si="6">IF(D128="","0",1)</f>
        <v>0</v>
      </c>
      <c r="N128" s="3"/>
      <c r="O128" s="6"/>
    </row>
    <row r="129" spans="2:15" ht="38.1" customHeight="1" x14ac:dyDescent="0.3">
      <c r="B129" s="106"/>
      <c r="C129" s="11">
        <v>3</v>
      </c>
      <c r="D129" s="92"/>
      <c r="E129" s="93"/>
      <c r="F129" s="93"/>
      <c r="G129" s="93"/>
      <c r="H129" s="93"/>
      <c r="I129" s="93"/>
      <c r="J129" s="93"/>
      <c r="K129" s="93"/>
      <c r="L129" s="94"/>
      <c r="M129" s="56" t="str">
        <f t="shared" si="6"/>
        <v>0</v>
      </c>
      <c r="N129" s="3"/>
      <c r="O129" s="6"/>
    </row>
    <row r="130" spans="2:15" ht="38.1" customHeight="1" x14ac:dyDescent="0.3">
      <c r="B130" s="106"/>
      <c r="C130" s="11">
        <v>4</v>
      </c>
      <c r="D130" s="92"/>
      <c r="E130" s="93"/>
      <c r="F130" s="93"/>
      <c r="G130" s="93"/>
      <c r="H130" s="93"/>
      <c r="I130" s="93"/>
      <c r="J130" s="93"/>
      <c r="K130" s="93"/>
      <c r="L130" s="94"/>
      <c r="M130" s="56" t="str">
        <f t="shared" si="6"/>
        <v>0</v>
      </c>
      <c r="N130" s="3"/>
      <c r="O130" s="6"/>
    </row>
    <row r="131" spans="2:15" ht="38.1" customHeight="1" x14ac:dyDescent="0.3">
      <c r="B131" s="106"/>
      <c r="C131" s="10">
        <v>5</v>
      </c>
      <c r="D131" s="92"/>
      <c r="E131" s="93"/>
      <c r="F131" s="93"/>
      <c r="G131" s="93"/>
      <c r="H131" s="93"/>
      <c r="I131" s="93"/>
      <c r="J131" s="93"/>
      <c r="K131" s="93"/>
      <c r="L131" s="94"/>
      <c r="M131" s="56" t="str">
        <f t="shared" si="6"/>
        <v>0</v>
      </c>
      <c r="N131" s="3"/>
      <c r="O131" s="6"/>
    </row>
    <row r="132" spans="2:15" ht="38.1" customHeight="1" x14ac:dyDescent="0.3">
      <c r="B132" s="106"/>
      <c r="C132" s="11">
        <v>6</v>
      </c>
      <c r="D132" s="92"/>
      <c r="E132" s="93"/>
      <c r="F132" s="93"/>
      <c r="G132" s="93"/>
      <c r="H132" s="93"/>
      <c r="I132" s="93"/>
      <c r="J132" s="93"/>
      <c r="K132" s="93"/>
      <c r="L132" s="94"/>
      <c r="M132" s="56" t="str">
        <f t="shared" si="6"/>
        <v>0</v>
      </c>
      <c r="N132" s="3"/>
      <c r="O132" s="6"/>
    </row>
    <row r="133" spans="2:15" ht="38.1" customHeight="1" x14ac:dyDescent="0.3">
      <c r="B133" s="106"/>
      <c r="C133" s="11">
        <v>7</v>
      </c>
      <c r="D133" s="92"/>
      <c r="E133" s="93"/>
      <c r="F133" s="93"/>
      <c r="G133" s="93"/>
      <c r="H133" s="93"/>
      <c r="I133" s="93"/>
      <c r="J133" s="93"/>
      <c r="K133" s="93"/>
      <c r="L133" s="94"/>
      <c r="M133" s="56" t="str">
        <f t="shared" si="6"/>
        <v>0</v>
      </c>
      <c r="N133" s="3"/>
      <c r="O133" s="6"/>
    </row>
    <row r="134" spans="2:15" ht="38.1" customHeight="1" x14ac:dyDescent="0.3">
      <c r="B134" s="106"/>
      <c r="C134" s="11">
        <v>8</v>
      </c>
      <c r="D134" s="92"/>
      <c r="E134" s="93"/>
      <c r="F134" s="93"/>
      <c r="G134" s="93"/>
      <c r="H134" s="93"/>
      <c r="I134" s="93"/>
      <c r="J134" s="93"/>
      <c r="K134" s="93"/>
      <c r="L134" s="94"/>
      <c r="M134" s="56" t="str">
        <f t="shared" si="6"/>
        <v>0</v>
      </c>
      <c r="N134" s="3"/>
      <c r="O134" s="6"/>
    </row>
    <row r="135" spans="2:15" ht="38.1" customHeight="1" x14ac:dyDescent="0.3">
      <c r="B135" s="106"/>
      <c r="C135" s="10">
        <v>9</v>
      </c>
      <c r="D135" s="92"/>
      <c r="E135" s="93"/>
      <c r="F135" s="93"/>
      <c r="G135" s="93"/>
      <c r="H135" s="93"/>
      <c r="I135" s="93"/>
      <c r="J135" s="93"/>
      <c r="K135" s="93"/>
      <c r="L135" s="94"/>
      <c r="M135" s="56" t="str">
        <f t="shared" si="6"/>
        <v>0</v>
      </c>
      <c r="N135" s="3"/>
      <c r="O135" s="6"/>
    </row>
    <row r="136" spans="2:15" ht="38.1" customHeight="1" x14ac:dyDescent="0.3">
      <c r="B136" s="106"/>
      <c r="C136" s="11">
        <v>10</v>
      </c>
      <c r="D136" s="92"/>
      <c r="E136" s="93"/>
      <c r="F136" s="93"/>
      <c r="G136" s="93"/>
      <c r="H136" s="93"/>
      <c r="I136" s="93"/>
      <c r="J136" s="93"/>
      <c r="K136" s="93"/>
      <c r="L136" s="94"/>
      <c r="M136" s="56" t="str">
        <f t="shared" si="6"/>
        <v>0</v>
      </c>
      <c r="N136" s="3"/>
      <c r="O136" s="6"/>
    </row>
    <row r="137" spans="2:15" ht="38.1" customHeight="1" x14ac:dyDescent="0.3">
      <c r="B137" s="106"/>
      <c r="C137" s="11">
        <v>11</v>
      </c>
      <c r="D137" s="92"/>
      <c r="E137" s="93"/>
      <c r="F137" s="93"/>
      <c r="G137" s="93"/>
      <c r="H137" s="93"/>
      <c r="I137" s="93"/>
      <c r="J137" s="93"/>
      <c r="K137" s="93"/>
      <c r="L137" s="94"/>
      <c r="M137" s="56" t="str">
        <f t="shared" si="6"/>
        <v>0</v>
      </c>
      <c r="N137" s="3"/>
      <c r="O137" s="6"/>
    </row>
    <row r="138" spans="2:15" ht="38.1" customHeight="1" x14ac:dyDescent="0.3">
      <c r="B138" s="106"/>
      <c r="C138" s="11">
        <v>12</v>
      </c>
      <c r="D138" s="92"/>
      <c r="E138" s="93"/>
      <c r="F138" s="93"/>
      <c r="G138" s="93"/>
      <c r="H138" s="93"/>
      <c r="I138" s="93"/>
      <c r="J138" s="93"/>
      <c r="K138" s="93"/>
      <c r="L138" s="94"/>
      <c r="M138" s="56" t="str">
        <f t="shared" si="6"/>
        <v>0</v>
      </c>
      <c r="N138" s="3"/>
      <c r="O138" s="6"/>
    </row>
    <row r="139" spans="2:15" ht="38.1" customHeight="1" x14ac:dyDescent="0.3">
      <c r="B139" s="106"/>
      <c r="C139" s="10">
        <v>13</v>
      </c>
      <c r="D139" s="92"/>
      <c r="E139" s="93"/>
      <c r="F139" s="93"/>
      <c r="G139" s="93"/>
      <c r="H139" s="93"/>
      <c r="I139" s="93"/>
      <c r="J139" s="93"/>
      <c r="K139" s="93"/>
      <c r="L139" s="94"/>
      <c r="M139" s="56" t="str">
        <f t="shared" si="6"/>
        <v>0</v>
      </c>
      <c r="N139" s="3"/>
      <c r="O139" s="6"/>
    </row>
    <row r="140" spans="2:15" ht="38.1" customHeight="1" x14ac:dyDescent="0.3">
      <c r="B140" s="106"/>
      <c r="C140" s="11">
        <v>14</v>
      </c>
      <c r="D140" s="92"/>
      <c r="E140" s="93"/>
      <c r="F140" s="93"/>
      <c r="G140" s="93"/>
      <c r="H140" s="93"/>
      <c r="I140" s="93"/>
      <c r="J140" s="93"/>
      <c r="K140" s="93"/>
      <c r="L140" s="94"/>
      <c r="M140" s="56" t="str">
        <f t="shared" si="6"/>
        <v>0</v>
      </c>
      <c r="N140" s="3"/>
      <c r="O140" s="6"/>
    </row>
    <row r="141" spans="2:15" ht="38.1" customHeight="1" thickBot="1" x14ac:dyDescent="0.35">
      <c r="B141" s="107"/>
      <c r="C141" s="11">
        <v>15</v>
      </c>
      <c r="D141" s="92"/>
      <c r="E141" s="93"/>
      <c r="F141" s="93"/>
      <c r="G141" s="93"/>
      <c r="H141" s="93"/>
      <c r="I141" s="93"/>
      <c r="J141" s="93"/>
      <c r="K141" s="93"/>
      <c r="L141" s="94"/>
      <c r="M141" s="56" t="str">
        <f t="shared" si="6"/>
        <v>0</v>
      </c>
      <c r="N141" s="3"/>
      <c r="O141" s="6"/>
    </row>
    <row r="142" spans="2:15" x14ac:dyDescent="0.3">
      <c r="B142" s="21"/>
      <c r="C142" s="3"/>
      <c r="D142" s="13"/>
      <c r="E142" s="13"/>
      <c r="F142" s="13"/>
      <c r="G142" s="13"/>
      <c r="H142" s="13"/>
      <c r="I142" s="13"/>
      <c r="J142" s="13"/>
      <c r="K142" s="129" t="s">
        <v>45</v>
      </c>
      <c r="L142" s="129"/>
      <c r="M142" s="2">
        <f>SUM(M127:M141)</f>
        <v>0</v>
      </c>
      <c r="N142" s="13"/>
      <c r="O142" s="6"/>
    </row>
    <row r="143" spans="2:15" ht="15" thickBot="1" x14ac:dyDescent="0.35">
      <c r="C143" s="13"/>
      <c r="D143" s="13"/>
      <c r="E143" s="13"/>
      <c r="F143" s="13"/>
      <c r="G143" s="13"/>
      <c r="H143" s="13"/>
      <c r="I143" s="13"/>
      <c r="J143" s="13"/>
      <c r="K143" s="89" t="s">
        <v>22</v>
      </c>
      <c r="L143" s="90"/>
      <c r="M143" s="22">
        <f>IF(M142=0,0,IF(M142=1,20,IF(M142=2,30,IF(M142=3,40,IF(M142=4,50,IF(M142=5,60,IF(M142=6,70,IF(M142=7,80,IF(M142=8,90,IF(M142=9,95,IF(M142&gt;=10,100)))))))))))</f>
        <v>0</v>
      </c>
      <c r="N143" s="26"/>
      <c r="O143" s="6"/>
    </row>
    <row r="144" spans="2:15" x14ac:dyDescent="0.3">
      <c r="O144" s="6"/>
    </row>
    <row r="145" spans="2:15" ht="17.399999999999999" x14ac:dyDescent="0.3">
      <c r="B145" s="131" t="s">
        <v>68</v>
      </c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41"/>
      <c r="O145" s="6"/>
    </row>
    <row r="146" spans="2:15" ht="15" thickBot="1" x14ac:dyDescent="0.35">
      <c r="B146" s="12" t="s">
        <v>20</v>
      </c>
      <c r="C146" s="53" t="s">
        <v>19</v>
      </c>
      <c r="D146" s="102" t="s">
        <v>69</v>
      </c>
      <c r="E146" s="103"/>
      <c r="F146" s="103"/>
      <c r="G146" s="103"/>
      <c r="H146" s="103"/>
      <c r="I146" s="103"/>
      <c r="J146" s="103"/>
      <c r="K146" s="103"/>
      <c r="L146" s="104"/>
      <c r="M146" s="51" t="s">
        <v>7</v>
      </c>
      <c r="N146" s="42"/>
      <c r="O146" s="6"/>
    </row>
    <row r="147" spans="2:15" ht="38.1" customHeight="1" x14ac:dyDescent="0.3">
      <c r="B147" s="105" t="s">
        <v>86</v>
      </c>
      <c r="C147" s="10">
        <v>1</v>
      </c>
      <c r="D147" s="92"/>
      <c r="E147" s="93"/>
      <c r="F147" s="93"/>
      <c r="G147" s="93"/>
      <c r="H147" s="93"/>
      <c r="I147" s="93"/>
      <c r="J147" s="93"/>
      <c r="K147" s="93"/>
      <c r="L147" s="94"/>
      <c r="M147" s="56" t="str">
        <f>IF(D147="","0",1)</f>
        <v>0</v>
      </c>
      <c r="N147" s="3"/>
      <c r="O147" s="6"/>
    </row>
    <row r="148" spans="2:15" ht="38.1" customHeight="1" x14ac:dyDescent="0.3">
      <c r="B148" s="106"/>
      <c r="C148" s="11">
        <v>2</v>
      </c>
      <c r="D148" s="122"/>
      <c r="E148" s="123"/>
      <c r="F148" s="123"/>
      <c r="G148" s="123"/>
      <c r="H148" s="123"/>
      <c r="I148" s="123"/>
      <c r="J148" s="123"/>
      <c r="K148" s="123"/>
      <c r="L148" s="124"/>
      <c r="M148" s="56" t="str">
        <f t="shared" ref="M148:M161" si="7">IF(D148="","0",1)</f>
        <v>0</v>
      </c>
      <c r="N148" s="3"/>
      <c r="O148" s="6"/>
    </row>
    <row r="149" spans="2:15" ht="38.1" customHeight="1" x14ac:dyDescent="0.3">
      <c r="B149" s="106"/>
      <c r="C149" s="11">
        <v>3</v>
      </c>
      <c r="D149" s="92"/>
      <c r="E149" s="93"/>
      <c r="F149" s="93"/>
      <c r="G149" s="93"/>
      <c r="H149" s="93"/>
      <c r="I149" s="93"/>
      <c r="J149" s="93"/>
      <c r="K149" s="93"/>
      <c r="L149" s="94"/>
      <c r="M149" s="56" t="str">
        <f t="shared" si="7"/>
        <v>0</v>
      </c>
      <c r="N149" s="3"/>
      <c r="O149" s="6"/>
    </row>
    <row r="150" spans="2:15" ht="38.1" customHeight="1" x14ac:dyDescent="0.3">
      <c r="B150" s="106"/>
      <c r="C150" s="11">
        <v>4</v>
      </c>
      <c r="D150" s="92"/>
      <c r="E150" s="93"/>
      <c r="F150" s="93"/>
      <c r="G150" s="93"/>
      <c r="H150" s="93"/>
      <c r="I150" s="93"/>
      <c r="J150" s="93"/>
      <c r="K150" s="93"/>
      <c r="L150" s="94"/>
      <c r="M150" s="56" t="str">
        <f t="shared" si="7"/>
        <v>0</v>
      </c>
      <c r="N150" s="3"/>
      <c r="O150" s="6"/>
    </row>
    <row r="151" spans="2:15" ht="38.1" customHeight="1" x14ac:dyDescent="0.3">
      <c r="B151" s="106"/>
      <c r="C151" s="10">
        <v>5</v>
      </c>
      <c r="D151" s="92"/>
      <c r="E151" s="93"/>
      <c r="F151" s="93"/>
      <c r="G151" s="93"/>
      <c r="H151" s="93"/>
      <c r="I151" s="93"/>
      <c r="J151" s="93"/>
      <c r="K151" s="93"/>
      <c r="L151" s="94"/>
      <c r="M151" s="56" t="str">
        <f t="shared" si="7"/>
        <v>0</v>
      </c>
      <c r="N151" s="3"/>
      <c r="O151" s="6"/>
    </row>
    <row r="152" spans="2:15" ht="38.1" customHeight="1" x14ac:dyDescent="0.3">
      <c r="B152" s="106"/>
      <c r="C152" s="11">
        <v>6</v>
      </c>
      <c r="D152" s="92"/>
      <c r="E152" s="93"/>
      <c r="F152" s="93"/>
      <c r="G152" s="93"/>
      <c r="H152" s="93"/>
      <c r="I152" s="93"/>
      <c r="J152" s="93"/>
      <c r="K152" s="93"/>
      <c r="L152" s="94"/>
      <c r="M152" s="56" t="str">
        <f t="shared" si="7"/>
        <v>0</v>
      </c>
      <c r="N152" s="3"/>
      <c r="O152" s="6"/>
    </row>
    <row r="153" spans="2:15" ht="38.1" customHeight="1" x14ac:dyDescent="0.3">
      <c r="B153" s="106"/>
      <c r="C153" s="11">
        <v>7</v>
      </c>
      <c r="D153" s="92"/>
      <c r="E153" s="93"/>
      <c r="F153" s="93"/>
      <c r="G153" s="93"/>
      <c r="H153" s="93"/>
      <c r="I153" s="93"/>
      <c r="J153" s="93"/>
      <c r="K153" s="93"/>
      <c r="L153" s="94"/>
      <c r="M153" s="56" t="str">
        <f t="shared" si="7"/>
        <v>0</v>
      </c>
      <c r="N153" s="3"/>
      <c r="O153" s="6"/>
    </row>
    <row r="154" spans="2:15" ht="38.1" customHeight="1" x14ac:dyDescent="0.3">
      <c r="B154" s="106"/>
      <c r="C154" s="11">
        <v>8</v>
      </c>
      <c r="D154" s="92"/>
      <c r="E154" s="93"/>
      <c r="F154" s="93"/>
      <c r="G154" s="93"/>
      <c r="H154" s="93"/>
      <c r="I154" s="93"/>
      <c r="J154" s="93"/>
      <c r="K154" s="93"/>
      <c r="L154" s="94"/>
      <c r="M154" s="56" t="str">
        <f t="shared" si="7"/>
        <v>0</v>
      </c>
      <c r="N154" s="3"/>
      <c r="O154" s="6"/>
    </row>
    <row r="155" spans="2:15" ht="38.1" customHeight="1" x14ac:dyDescent="0.3">
      <c r="B155" s="106"/>
      <c r="C155" s="10">
        <v>9</v>
      </c>
      <c r="D155" s="92"/>
      <c r="E155" s="93"/>
      <c r="F155" s="93"/>
      <c r="G155" s="93"/>
      <c r="H155" s="93"/>
      <c r="I155" s="93"/>
      <c r="J155" s="93"/>
      <c r="K155" s="93"/>
      <c r="L155" s="94"/>
      <c r="M155" s="56" t="str">
        <f t="shared" si="7"/>
        <v>0</v>
      </c>
      <c r="N155" s="3"/>
      <c r="O155" s="6"/>
    </row>
    <row r="156" spans="2:15" ht="38.1" customHeight="1" x14ac:dyDescent="0.3">
      <c r="B156" s="106"/>
      <c r="C156" s="11">
        <v>10</v>
      </c>
      <c r="D156" s="92"/>
      <c r="E156" s="93"/>
      <c r="F156" s="93"/>
      <c r="G156" s="93"/>
      <c r="H156" s="93"/>
      <c r="I156" s="93"/>
      <c r="J156" s="93"/>
      <c r="K156" s="93"/>
      <c r="L156" s="94"/>
      <c r="M156" s="56" t="str">
        <f t="shared" si="7"/>
        <v>0</v>
      </c>
      <c r="N156" s="3"/>
      <c r="O156" s="6"/>
    </row>
    <row r="157" spans="2:15" ht="38.1" customHeight="1" x14ac:dyDescent="0.3">
      <c r="B157" s="106"/>
      <c r="C157" s="11">
        <v>11</v>
      </c>
      <c r="D157" s="92"/>
      <c r="E157" s="93"/>
      <c r="F157" s="93"/>
      <c r="G157" s="93"/>
      <c r="H157" s="93"/>
      <c r="I157" s="93"/>
      <c r="J157" s="93"/>
      <c r="K157" s="93"/>
      <c r="L157" s="94"/>
      <c r="M157" s="56" t="str">
        <f t="shared" si="7"/>
        <v>0</v>
      </c>
      <c r="N157" s="3"/>
      <c r="O157" s="6"/>
    </row>
    <row r="158" spans="2:15" ht="38.1" customHeight="1" x14ac:dyDescent="0.3">
      <c r="B158" s="106"/>
      <c r="C158" s="11">
        <v>12</v>
      </c>
      <c r="D158" s="92"/>
      <c r="E158" s="93"/>
      <c r="F158" s="93"/>
      <c r="G158" s="93"/>
      <c r="H158" s="93"/>
      <c r="I158" s="93"/>
      <c r="J158" s="93"/>
      <c r="K158" s="93"/>
      <c r="L158" s="94"/>
      <c r="M158" s="56" t="str">
        <f t="shared" si="7"/>
        <v>0</v>
      </c>
      <c r="N158" s="3"/>
      <c r="O158" s="6"/>
    </row>
    <row r="159" spans="2:15" ht="38.1" customHeight="1" x14ac:dyDescent="0.3">
      <c r="B159" s="106"/>
      <c r="C159" s="10">
        <v>13</v>
      </c>
      <c r="D159" s="92"/>
      <c r="E159" s="93"/>
      <c r="F159" s="93"/>
      <c r="G159" s="93"/>
      <c r="H159" s="93"/>
      <c r="I159" s="93"/>
      <c r="J159" s="93"/>
      <c r="K159" s="93"/>
      <c r="L159" s="94"/>
      <c r="M159" s="56" t="str">
        <f t="shared" si="7"/>
        <v>0</v>
      </c>
      <c r="N159" s="3"/>
      <c r="O159" s="6"/>
    </row>
    <row r="160" spans="2:15" ht="38.1" customHeight="1" x14ac:dyDescent="0.3">
      <c r="B160" s="106"/>
      <c r="C160" s="11">
        <v>14</v>
      </c>
      <c r="D160" s="92"/>
      <c r="E160" s="93"/>
      <c r="F160" s="93"/>
      <c r="G160" s="93"/>
      <c r="H160" s="93"/>
      <c r="I160" s="93"/>
      <c r="J160" s="93"/>
      <c r="K160" s="93"/>
      <c r="L160" s="94"/>
      <c r="M160" s="56" t="str">
        <f t="shared" si="7"/>
        <v>0</v>
      </c>
      <c r="N160" s="3"/>
      <c r="O160" s="6"/>
    </row>
    <row r="161" spans="2:15" ht="38.1" customHeight="1" thickBot="1" x14ac:dyDescent="0.35">
      <c r="B161" s="107"/>
      <c r="C161" s="11">
        <v>15</v>
      </c>
      <c r="D161" s="92"/>
      <c r="E161" s="93"/>
      <c r="F161" s="93"/>
      <c r="G161" s="93"/>
      <c r="H161" s="93"/>
      <c r="I161" s="93"/>
      <c r="J161" s="93"/>
      <c r="K161" s="93"/>
      <c r="L161" s="94"/>
      <c r="M161" s="56" t="str">
        <f t="shared" si="7"/>
        <v>0</v>
      </c>
      <c r="N161" s="3"/>
      <c r="O161" s="6"/>
    </row>
    <row r="162" spans="2:15" x14ac:dyDescent="0.3">
      <c r="B162" s="21"/>
      <c r="C162" s="3"/>
      <c r="D162" s="13"/>
      <c r="E162" s="13"/>
      <c r="F162" s="13"/>
      <c r="G162" s="13"/>
      <c r="H162" s="13"/>
      <c r="I162" s="13"/>
      <c r="J162" s="13"/>
      <c r="K162" s="129" t="s">
        <v>45</v>
      </c>
      <c r="L162" s="129"/>
      <c r="M162" s="2">
        <f>SUM(M147:M161)</f>
        <v>0</v>
      </c>
      <c r="N162" s="13"/>
      <c r="O162" s="6"/>
    </row>
    <row r="163" spans="2:15" ht="15" thickBot="1" x14ac:dyDescent="0.35">
      <c r="C163" s="13"/>
      <c r="D163" s="13"/>
      <c r="E163" s="13"/>
      <c r="F163" s="13"/>
      <c r="G163" s="13"/>
      <c r="H163" s="13"/>
      <c r="I163" s="13"/>
      <c r="J163" s="13"/>
      <c r="K163" s="89" t="s">
        <v>22</v>
      </c>
      <c r="L163" s="90"/>
      <c r="M163" s="22">
        <f>IF(M162=0,0,IF(M162=1,10,IF(M162=2,20,IF(M162=3,30,IF(M162=4,40,IF(M162=5,50,IF(M162=6,60,IF(M162=7,70,IF(M162=8,80,IF(M162=9,90,IF(M162&gt;=10,100)))))))))))</f>
        <v>0</v>
      </c>
      <c r="N163" s="26"/>
      <c r="O163" s="6"/>
    </row>
    <row r="164" spans="2:15" x14ac:dyDescent="0.3">
      <c r="C164" s="13"/>
      <c r="D164" s="13"/>
      <c r="E164" s="13"/>
      <c r="F164" s="13"/>
      <c r="G164" s="13"/>
      <c r="H164" s="13"/>
      <c r="I164" s="13"/>
      <c r="J164" s="13"/>
      <c r="K164" s="27"/>
      <c r="L164" s="27"/>
      <c r="M164" s="26"/>
      <c r="N164" s="26"/>
      <c r="O164" s="6"/>
    </row>
    <row r="165" spans="2:15" ht="17.399999999999999" x14ac:dyDescent="0.3">
      <c r="B165" s="130" t="s">
        <v>35</v>
      </c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54"/>
      <c r="O165" s="6"/>
    </row>
    <row r="166" spans="2:15" x14ac:dyDescent="0.3">
      <c r="O166" s="6"/>
    </row>
    <row r="167" spans="2:15" ht="17.399999999999999" x14ac:dyDescent="0.3">
      <c r="B167" s="125" t="s">
        <v>70</v>
      </c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44"/>
      <c r="O167" s="6"/>
    </row>
    <row r="168" spans="2:15" ht="15" thickBot="1" x14ac:dyDescent="0.35">
      <c r="B168" s="12" t="s">
        <v>20</v>
      </c>
      <c r="C168" s="53" t="s">
        <v>19</v>
      </c>
      <c r="D168" s="102" t="s">
        <v>71</v>
      </c>
      <c r="E168" s="103"/>
      <c r="F168" s="103"/>
      <c r="G168" s="103"/>
      <c r="H168" s="103"/>
      <c r="I168" s="103"/>
      <c r="J168" s="103"/>
      <c r="K168" s="104"/>
      <c r="L168" s="102" t="s">
        <v>131</v>
      </c>
      <c r="M168" s="104"/>
      <c r="N168" s="42"/>
      <c r="O168" s="6"/>
    </row>
    <row r="169" spans="2:15" ht="24.9" customHeight="1" x14ac:dyDescent="0.3">
      <c r="B169" s="105" t="s">
        <v>87</v>
      </c>
      <c r="C169" s="24">
        <v>1</v>
      </c>
      <c r="D169" s="128"/>
      <c r="E169" s="128"/>
      <c r="F169" s="128"/>
      <c r="G169" s="128"/>
      <c r="H169" s="128"/>
      <c r="I169" s="128"/>
      <c r="J169" s="128"/>
      <c r="K169" s="128"/>
      <c r="L169" s="28"/>
      <c r="M169" s="2" t="str">
        <f>IF(L169="","0",L169)</f>
        <v>0</v>
      </c>
      <c r="N169" s="13"/>
      <c r="O169" s="6"/>
    </row>
    <row r="170" spans="2:15" ht="24.9" customHeight="1" x14ac:dyDescent="0.3">
      <c r="B170" s="106"/>
      <c r="C170" s="25">
        <v>2</v>
      </c>
      <c r="D170" s="122"/>
      <c r="E170" s="123"/>
      <c r="F170" s="123"/>
      <c r="G170" s="123"/>
      <c r="H170" s="123"/>
      <c r="I170" s="123"/>
      <c r="J170" s="123"/>
      <c r="K170" s="124"/>
      <c r="L170" s="29"/>
      <c r="M170" s="2" t="str">
        <f t="shared" ref="M170:M183" si="8">IF(L170="","0",L170)</f>
        <v>0</v>
      </c>
      <c r="N170" s="13"/>
      <c r="O170" s="6"/>
    </row>
    <row r="171" spans="2:15" ht="24.9" customHeight="1" x14ac:dyDescent="0.3">
      <c r="B171" s="106"/>
      <c r="C171" s="25">
        <v>3</v>
      </c>
      <c r="D171" s="92"/>
      <c r="E171" s="93"/>
      <c r="F171" s="93"/>
      <c r="G171" s="93"/>
      <c r="H171" s="93"/>
      <c r="I171" s="93"/>
      <c r="J171" s="93"/>
      <c r="K171" s="94"/>
      <c r="L171" s="28"/>
      <c r="M171" s="2" t="str">
        <f t="shared" si="8"/>
        <v>0</v>
      </c>
      <c r="N171" s="13"/>
      <c r="O171" s="6"/>
    </row>
    <row r="172" spans="2:15" ht="24.9" customHeight="1" x14ac:dyDescent="0.3">
      <c r="B172" s="106"/>
      <c r="C172" s="25">
        <v>4</v>
      </c>
      <c r="D172" s="92"/>
      <c r="E172" s="93"/>
      <c r="F172" s="93"/>
      <c r="G172" s="93"/>
      <c r="H172" s="93"/>
      <c r="I172" s="93"/>
      <c r="J172" s="93"/>
      <c r="K172" s="94"/>
      <c r="L172" s="28"/>
      <c r="M172" s="2" t="str">
        <f t="shared" si="8"/>
        <v>0</v>
      </c>
      <c r="N172" s="13"/>
      <c r="O172" s="6"/>
    </row>
    <row r="173" spans="2:15" ht="24.9" customHeight="1" x14ac:dyDescent="0.3">
      <c r="B173" s="106"/>
      <c r="C173" s="24">
        <v>5</v>
      </c>
      <c r="D173" s="92"/>
      <c r="E173" s="93"/>
      <c r="F173" s="93"/>
      <c r="G173" s="93"/>
      <c r="H173" s="93"/>
      <c r="I173" s="93"/>
      <c r="J173" s="93"/>
      <c r="K173" s="94"/>
      <c r="L173" s="28"/>
      <c r="M173" s="2" t="str">
        <f t="shared" si="8"/>
        <v>0</v>
      </c>
      <c r="N173" s="13"/>
      <c r="O173" s="6"/>
    </row>
    <row r="174" spans="2:15" ht="24.9" customHeight="1" x14ac:dyDescent="0.3">
      <c r="B174" s="106"/>
      <c r="C174" s="25">
        <v>6</v>
      </c>
      <c r="D174" s="92"/>
      <c r="E174" s="93"/>
      <c r="F174" s="93"/>
      <c r="G174" s="93"/>
      <c r="H174" s="93"/>
      <c r="I174" s="93"/>
      <c r="J174" s="93"/>
      <c r="K174" s="94"/>
      <c r="L174" s="28"/>
      <c r="M174" s="2" t="str">
        <f t="shared" si="8"/>
        <v>0</v>
      </c>
      <c r="N174" s="13"/>
      <c r="O174" s="6"/>
    </row>
    <row r="175" spans="2:15" ht="24.9" customHeight="1" x14ac:dyDescent="0.3">
      <c r="B175" s="106"/>
      <c r="C175" s="25">
        <v>7</v>
      </c>
      <c r="D175" s="92"/>
      <c r="E175" s="93"/>
      <c r="F175" s="93"/>
      <c r="G175" s="93"/>
      <c r="H175" s="93"/>
      <c r="I175" s="93"/>
      <c r="J175" s="93"/>
      <c r="K175" s="94"/>
      <c r="L175" s="28"/>
      <c r="M175" s="2" t="str">
        <f t="shared" si="8"/>
        <v>0</v>
      </c>
      <c r="N175" s="13"/>
      <c r="O175" s="6"/>
    </row>
    <row r="176" spans="2:15" ht="24.9" customHeight="1" x14ac:dyDescent="0.3">
      <c r="B176" s="106"/>
      <c r="C176" s="25">
        <v>8</v>
      </c>
      <c r="D176" s="92"/>
      <c r="E176" s="93"/>
      <c r="F176" s="93"/>
      <c r="G176" s="93"/>
      <c r="H176" s="93"/>
      <c r="I176" s="93"/>
      <c r="J176" s="93"/>
      <c r="K176" s="94"/>
      <c r="L176" s="28"/>
      <c r="M176" s="2" t="str">
        <f t="shared" si="8"/>
        <v>0</v>
      </c>
      <c r="N176" s="13"/>
      <c r="O176" s="6"/>
    </row>
    <row r="177" spans="2:15" ht="24.9" customHeight="1" x14ac:dyDescent="0.3">
      <c r="B177" s="106"/>
      <c r="C177" s="24">
        <v>9</v>
      </c>
      <c r="D177" s="92"/>
      <c r="E177" s="93"/>
      <c r="F177" s="93"/>
      <c r="G177" s="93"/>
      <c r="H177" s="93"/>
      <c r="I177" s="93"/>
      <c r="J177" s="93"/>
      <c r="K177" s="94"/>
      <c r="L177" s="28"/>
      <c r="M177" s="2" t="str">
        <f t="shared" si="8"/>
        <v>0</v>
      </c>
      <c r="N177" s="13"/>
      <c r="O177" s="6"/>
    </row>
    <row r="178" spans="2:15" ht="24.9" customHeight="1" x14ac:dyDescent="0.3">
      <c r="B178" s="106"/>
      <c r="C178" s="25">
        <v>10</v>
      </c>
      <c r="D178" s="92"/>
      <c r="E178" s="93"/>
      <c r="F178" s="93"/>
      <c r="G178" s="93"/>
      <c r="H178" s="93"/>
      <c r="I178" s="93"/>
      <c r="J178" s="93"/>
      <c r="K178" s="94"/>
      <c r="L178" s="28"/>
      <c r="M178" s="2" t="str">
        <f t="shared" si="8"/>
        <v>0</v>
      </c>
      <c r="N178" s="13"/>
      <c r="O178" s="6"/>
    </row>
    <row r="179" spans="2:15" ht="24.9" customHeight="1" x14ac:dyDescent="0.3">
      <c r="B179" s="106"/>
      <c r="C179" s="25">
        <v>11</v>
      </c>
      <c r="D179" s="92"/>
      <c r="E179" s="93"/>
      <c r="F179" s="93"/>
      <c r="G179" s="93"/>
      <c r="H179" s="93"/>
      <c r="I179" s="93"/>
      <c r="J179" s="93"/>
      <c r="K179" s="94"/>
      <c r="L179" s="28"/>
      <c r="M179" s="2" t="str">
        <f t="shared" si="8"/>
        <v>0</v>
      </c>
      <c r="N179" s="13"/>
      <c r="O179" s="6"/>
    </row>
    <row r="180" spans="2:15" ht="24.9" customHeight="1" x14ac:dyDescent="0.3">
      <c r="B180" s="106"/>
      <c r="C180" s="25">
        <v>12</v>
      </c>
      <c r="D180" s="92"/>
      <c r="E180" s="93"/>
      <c r="F180" s="93"/>
      <c r="G180" s="93"/>
      <c r="H180" s="93"/>
      <c r="I180" s="93"/>
      <c r="J180" s="93"/>
      <c r="K180" s="94"/>
      <c r="L180" s="28"/>
      <c r="M180" s="2" t="str">
        <f t="shared" si="8"/>
        <v>0</v>
      </c>
      <c r="N180" s="13"/>
      <c r="O180" s="6"/>
    </row>
    <row r="181" spans="2:15" ht="24.9" customHeight="1" x14ac:dyDescent="0.3">
      <c r="B181" s="106"/>
      <c r="C181" s="24">
        <v>13</v>
      </c>
      <c r="D181" s="92"/>
      <c r="E181" s="93"/>
      <c r="F181" s="93"/>
      <c r="G181" s="93"/>
      <c r="H181" s="93"/>
      <c r="I181" s="93"/>
      <c r="J181" s="93"/>
      <c r="K181" s="94"/>
      <c r="L181" s="28"/>
      <c r="M181" s="2" t="str">
        <f t="shared" si="8"/>
        <v>0</v>
      </c>
      <c r="N181" s="13"/>
      <c r="O181" s="6"/>
    </row>
    <row r="182" spans="2:15" ht="24.9" customHeight="1" x14ac:dyDescent="0.3">
      <c r="B182" s="106"/>
      <c r="C182" s="25">
        <v>14</v>
      </c>
      <c r="D182" s="92"/>
      <c r="E182" s="93"/>
      <c r="F182" s="93"/>
      <c r="G182" s="93"/>
      <c r="H182" s="93"/>
      <c r="I182" s="93"/>
      <c r="J182" s="93"/>
      <c r="K182" s="94"/>
      <c r="L182" s="28"/>
      <c r="M182" s="2" t="str">
        <f t="shared" si="8"/>
        <v>0</v>
      </c>
      <c r="N182" s="13"/>
      <c r="O182" s="6"/>
    </row>
    <row r="183" spans="2:15" ht="24.9" customHeight="1" thickBot="1" x14ac:dyDescent="0.35">
      <c r="B183" s="107"/>
      <c r="C183" s="25">
        <v>15</v>
      </c>
      <c r="D183" s="128"/>
      <c r="E183" s="128"/>
      <c r="F183" s="128"/>
      <c r="G183" s="128"/>
      <c r="H183" s="128"/>
      <c r="I183" s="128"/>
      <c r="J183" s="128"/>
      <c r="K183" s="128"/>
      <c r="L183" s="28"/>
      <c r="M183" s="2" t="str">
        <f t="shared" si="8"/>
        <v>0</v>
      </c>
      <c r="N183" s="13"/>
      <c r="O183" s="6"/>
    </row>
    <row r="184" spans="2:15" x14ac:dyDescent="0.3">
      <c r="B184" s="21"/>
      <c r="C184" s="3"/>
      <c r="D184" s="13"/>
      <c r="E184" s="13"/>
      <c r="F184" s="13"/>
      <c r="G184" s="13"/>
      <c r="H184" s="13"/>
      <c r="I184" s="13"/>
      <c r="J184" s="13"/>
      <c r="K184" s="126" t="s">
        <v>131</v>
      </c>
      <c r="L184" s="127"/>
      <c r="M184" s="2">
        <f>SUM(M169:M183)</f>
        <v>0</v>
      </c>
      <c r="N184" s="13"/>
      <c r="O184" s="6"/>
    </row>
    <row r="185" spans="2:15" ht="15" thickBot="1" x14ac:dyDescent="0.35">
      <c r="C185" s="13"/>
      <c r="D185" s="13"/>
      <c r="E185" s="13"/>
      <c r="F185" s="13"/>
      <c r="G185" s="13"/>
      <c r="H185" s="13"/>
      <c r="I185" s="13"/>
      <c r="J185" s="13"/>
      <c r="K185" s="89" t="s">
        <v>22</v>
      </c>
      <c r="L185" s="90"/>
      <c r="M185" s="22">
        <f>IF(M184&lt;34,M184*3,100)</f>
        <v>0</v>
      </c>
      <c r="N185" s="26"/>
      <c r="O185" s="6"/>
    </row>
    <row r="186" spans="2:15" x14ac:dyDescent="0.3">
      <c r="O186" s="6"/>
    </row>
    <row r="187" spans="2:15" ht="17.399999999999999" x14ac:dyDescent="0.3">
      <c r="B187" s="125" t="s">
        <v>73</v>
      </c>
      <c r="C187" s="125"/>
      <c r="D187" s="125"/>
      <c r="E187" s="125"/>
      <c r="F187" s="125"/>
      <c r="G187" s="125"/>
      <c r="H187" s="125"/>
      <c r="I187" s="125"/>
      <c r="J187" s="125"/>
      <c r="K187" s="125"/>
      <c r="L187" s="125"/>
      <c r="M187" s="125"/>
      <c r="N187" s="44"/>
      <c r="O187" s="6"/>
    </row>
    <row r="188" spans="2:15" ht="15" thickBot="1" x14ac:dyDescent="0.35">
      <c r="B188" s="12" t="s">
        <v>20</v>
      </c>
      <c r="C188" s="53" t="s">
        <v>19</v>
      </c>
      <c r="D188" s="102" t="s">
        <v>71</v>
      </c>
      <c r="E188" s="103"/>
      <c r="F188" s="103"/>
      <c r="G188" s="103"/>
      <c r="H188" s="103"/>
      <c r="I188" s="103"/>
      <c r="J188" s="103"/>
      <c r="K188" s="104"/>
      <c r="L188" s="102" t="s">
        <v>131</v>
      </c>
      <c r="M188" s="104"/>
      <c r="N188" s="42"/>
      <c r="O188" s="6"/>
    </row>
    <row r="189" spans="2:15" ht="24.9" customHeight="1" x14ac:dyDescent="0.3">
      <c r="B189" s="105" t="s">
        <v>88</v>
      </c>
      <c r="C189" s="24">
        <v>1</v>
      </c>
      <c r="D189" s="128"/>
      <c r="E189" s="128"/>
      <c r="F189" s="128"/>
      <c r="G189" s="128"/>
      <c r="H189" s="128"/>
      <c r="I189" s="128"/>
      <c r="J189" s="128"/>
      <c r="K189" s="128"/>
      <c r="L189" s="28"/>
      <c r="M189" s="2" t="str">
        <f>IF(L189="","0",L189)</f>
        <v>0</v>
      </c>
      <c r="N189" s="13"/>
      <c r="O189" s="6"/>
    </row>
    <row r="190" spans="2:15" ht="24.9" customHeight="1" x14ac:dyDescent="0.3">
      <c r="B190" s="106"/>
      <c r="C190" s="25">
        <v>2</v>
      </c>
      <c r="D190" s="122"/>
      <c r="E190" s="123"/>
      <c r="F190" s="123"/>
      <c r="G190" s="123"/>
      <c r="H190" s="123"/>
      <c r="I190" s="123"/>
      <c r="J190" s="123"/>
      <c r="K190" s="124"/>
      <c r="L190" s="29"/>
      <c r="M190" s="2" t="str">
        <f t="shared" ref="M190:M203" si="9">IF(L190="","0",L190)</f>
        <v>0</v>
      </c>
      <c r="N190" s="13"/>
      <c r="O190" s="6"/>
    </row>
    <row r="191" spans="2:15" ht="24.9" customHeight="1" x14ac:dyDescent="0.3">
      <c r="B191" s="106"/>
      <c r="C191" s="25">
        <v>3</v>
      </c>
      <c r="D191" s="92"/>
      <c r="E191" s="93"/>
      <c r="F191" s="93"/>
      <c r="G191" s="93"/>
      <c r="H191" s="93"/>
      <c r="I191" s="93"/>
      <c r="J191" s="93"/>
      <c r="K191" s="94"/>
      <c r="L191" s="28"/>
      <c r="M191" s="2" t="str">
        <f t="shared" si="9"/>
        <v>0</v>
      </c>
      <c r="N191" s="13"/>
      <c r="O191" s="6"/>
    </row>
    <row r="192" spans="2:15" ht="24.9" customHeight="1" x14ac:dyDescent="0.3">
      <c r="B192" s="106"/>
      <c r="C192" s="25">
        <v>4</v>
      </c>
      <c r="D192" s="92"/>
      <c r="E192" s="93"/>
      <c r="F192" s="93"/>
      <c r="G192" s="93"/>
      <c r="H192" s="93"/>
      <c r="I192" s="93"/>
      <c r="J192" s="93"/>
      <c r="K192" s="94"/>
      <c r="L192" s="28"/>
      <c r="M192" s="2" t="str">
        <f t="shared" si="9"/>
        <v>0</v>
      </c>
      <c r="N192" s="13"/>
      <c r="O192" s="6"/>
    </row>
    <row r="193" spans="2:15" ht="24.9" customHeight="1" x14ac:dyDescent="0.3">
      <c r="B193" s="106"/>
      <c r="C193" s="24">
        <v>5</v>
      </c>
      <c r="D193" s="92"/>
      <c r="E193" s="93"/>
      <c r="F193" s="93"/>
      <c r="G193" s="93"/>
      <c r="H193" s="93"/>
      <c r="I193" s="93"/>
      <c r="J193" s="93"/>
      <c r="K193" s="94"/>
      <c r="L193" s="28"/>
      <c r="M193" s="2" t="str">
        <f t="shared" si="9"/>
        <v>0</v>
      </c>
      <c r="N193" s="13"/>
      <c r="O193" s="6"/>
    </row>
    <row r="194" spans="2:15" ht="24.9" customHeight="1" x14ac:dyDescent="0.3">
      <c r="B194" s="106"/>
      <c r="C194" s="25">
        <v>6</v>
      </c>
      <c r="D194" s="92"/>
      <c r="E194" s="93"/>
      <c r="F194" s="93"/>
      <c r="G194" s="93"/>
      <c r="H194" s="93"/>
      <c r="I194" s="93"/>
      <c r="J194" s="93"/>
      <c r="K194" s="94"/>
      <c r="L194" s="28"/>
      <c r="M194" s="2" t="str">
        <f t="shared" si="9"/>
        <v>0</v>
      </c>
      <c r="N194" s="13"/>
      <c r="O194" s="6"/>
    </row>
    <row r="195" spans="2:15" ht="24.9" customHeight="1" x14ac:dyDescent="0.3">
      <c r="B195" s="106"/>
      <c r="C195" s="25">
        <v>7</v>
      </c>
      <c r="D195" s="92"/>
      <c r="E195" s="93"/>
      <c r="F195" s="93"/>
      <c r="G195" s="93"/>
      <c r="H195" s="93"/>
      <c r="I195" s="93"/>
      <c r="J195" s="93"/>
      <c r="K195" s="94"/>
      <c r="L195" s="28"/>
      <c r="M195" s="2" t="str">
        <f t="shared" si="9"/>
        <v>0</v>
      </c>
      <c r="N195" s="13"/>
      <c r="O195" s="6"/>
    </row>
    <row r="196" spans="2:15" ht="24.9" customHeight="1" x14ac:dyDescent="0.3">
      <c r="B196" s="106"/>
      <c r="C196" s="25">
        <v>8</v>
      </c>
      <c r="D196" s="92"/>
      <c r="E196" s="93"/>
      <c r="F196" s="93"/>
      <c r="G196" s="93"/>
      <c r="H196" s="93"/>
      <c r="I196" s="93"/>
      <c r="J196" s="93"/>
      <c r="K196" s="94"/>
      <c r="L196" s="28"/>
      <c r="M196" s="2" t="str">
        <f t="shared" si="9"/>
        <v>0</v>
      </c>
      <c r="N196" s="13"/>
      <c r="O196" s="6"/>
    </row>
    <row r="197" spans="2:15" ht="24.9" customHeight="1" x14ac:dyDescent="0.3">
      <c r="B197" s="106"/>
      <c r="C197" s="24">
        <v>9</v>
      </c>
      <c r="D197" s="92"/>
      <c r="E197" s="93"/>
      <c r="F197" s="93"/>
      <c r="G197" s="93"/>
      <c r="H197" s="93"/>
      <c r="I197" s="93"/>
      <c r="J197" s="93"/>
      <c r="K197" s="94"/>
      <c r="L197" s="28"/>
      <c r="M197" s="2" t="str">
        <f t="shared" si="9"/>
        <v>0</v>
      </c>
      <c r="N197" s="13"/>
      <c r="O197" s="6"/>
    </row>
    <row r="198" spans="2:15" ht="24.9" customHeight="1" x14ac:dyDescent="0.3">
      <c r="B198" s="106"/>
      <c r="C198" s="25">
        <v>10</v>
      </c>
      <c r="D198" s="92"/>
      <c r="E198" s="93"/>
      <c r="F198" s="93"/>
      <c r="G198" s="93"/>
      <c r="H198" s="93"/>
      <c r="I198" s="93"/>
      <c r="J198" s="93"/>
      <c r="K198" s="94"/>
      <c r="L198" s="28"/>
      <c r="M198" s="2" t="str">
        <f t="shared" si="9"/>
        <v>0</v>
      </c>
      <c r="N198" s="13"/>
      <c r="O198" s="6"/>
    </row>
    <row r="199" spans="2:15" ht="24.9" customHeight="1" x14ac:dyDescent="0.3">
      <c r="B199" s="106"/>
      <c r="C199" s="25">
        <v>11</v>
      </c>
      <c r="D199" s="92"/>
      <c r="E199" s="93"/>
      <c r="F199" s="93"/>
      <c r="G199" s="93"/>
      <c r="H199" s="93"/>
      <c r="I199" s="93"/>
      <c r="J199" s="93"/>
      <c r="K199" s="94"/>
      <c r="L199" s="28"/>
      <c r="M199" s="2" t="str">
        <f t="shared" si="9"/>
        <v>0</v>
      </c>
      <c r="N199" s="13"/>
      <c r="O199" s="6"/>
    </row>
    <row r="200" spans="2:15" ht="24.9" customHeight="1" x14ac:dyDescent="0.3">
      <c r="B200" s="106"/>
      <c r="C200" s="25">
        <v>12</v>
      </c>
      <c r="D200" s="92"/>
      <c r="E200" s="93"/>
      <c r="F200" s="93"/>
      <c r="G200" s="93"/>
      <c r="H200" s="93"/>
      <c r="I200" s="93"/>
      <c r="J200" s="93"/>
      <c r="K200" s="94"/>
      <c r="L200" s="28"/>
      <c r="M200" s="2" t="str">
        <f t="shared" si="9"/>
        <v>0</v>
      </c>
      <c r="N200" s="13"/>
      <c r="O200" s="6"/>
    </row>
    <row r="201" spans="2:15" ht="24.9" customHeight="1" x14ac:dyDescent="0.3">
      <c r="B201" s="106"/>
      <c r="C201" s="24">
        <v>13</v>
      </c>
      <c r="D201" s="92"/>
      <c r="E201" s="93"/>
      <c r="F201" s="93"/>
      <c r="G201" s="93"/>
      <c r="H201" s="93"/>
      <c r="I201" s="93"/>
      <c r="J201" s="93"/>
      <c r="K201" s="94"/>
      <c r="L201" s="28"/>
      <c r="M201" s="2" t="str">
        <f t="shared" si="9"/>
        <v>0</v>
      </c>
      <c r="N201" s="13"/>
      <c r="O201" s="6"/>
    </row>
    <row r="202" spans="2:15" ht="24.9" customHeight="1" x14ac:dyDescent="0.3">
      <c r="B202" s="106"/>
      <c r="C202" s="25">
        <v>14</v>
      </c>
      <c r="D202" s="92"/>
      <c r="E202" s="93"/>
      <c r="F202" s="93"/>
      <c r="G202" s="93"/>
      <c r="H202" s="93"/>
      <c r="I202" s="93"/>
      <c r="J202" s="93"/>
      <c r="K202" s="94"/>
      <c r="L202" s="28"/>
      <c r="M202" s="2" t="str">
        <f t="shared" si="9"/>
        <v>0</v>
      </c>
      <c r="N202" s="13"/>
      <c r="O202" s="6"/>
    </row>
    <row r="203" spans="2:15" ht="24.9" customHeight="1" thickBot="1" x14ac:dyDescent="0.35">
      <c r="B203" s="107"/>
      <c r="C203" s="25">
        <v>15</v>
      </c>
      <c r="D203" s="128"/>
      <c r="E203" s="128"/>
      <c r="F203" s="128"/>
      <c r="G203" s="128"/>
      <c r="H203" s="128"/>
      <c r="I203" s="128"/>
      <c r="J203" s="128"/>
      <c r="K203" s="128"/>
      <c r="L203" s="28"/>
      <c r="M203" s="2" t="str">
        <f t="shared" si="9"/>
        <v>0</v>
      </c>
      <c r="N203" s="13"/>
      <c r="O203" s="6"/>
    </row>
    <row r="204" spans="2:15" x14ac:dyDescent="0.3">
      <c r="B204" s="21"/>
      <c r="C204" s="3"/>
      <c r="D204" s="13"/>
      <c r="E204" s="13"/>
      <c r="F204" s="13"/>
      <c r="G204" s="13"/>
      <c r="H204" s="13"/>
      <c r="I204" s="13"/>
      <c r="J204" s="13"/>
      <c r="K204" s="126" t="s">
        <v>131</v>
      </c>
      <c r="L204" s="127"/>
      <c r="M204" s="2">
        <f>SUM(M189:M203)</f>
        <v>0</v>
      </c>
      <c r="N204" s="13"/>
      <c r="O204" s="6"/>
    </row>
    <row r="205" spans="2:15" ht="15" thickBot="1" x14ac:dyDescent="0.35">
      <c r="C205" s="13"/>
      <c r="D205" s="13"/>
      <c r="E205" s="13"/>
      <c r="F205" s="13"/>
      <c r="G205" s="13"/>
      <c r="H205" s="13"/>
      <c r="I205" s="13"/>
      <c r="J205" s="13"/>
      <c r="K205" s="89" t="s">
        <v>22</v>
      </c>
      <c r="L205" s="90"/>
      <c r="M205" s="22">
        <f>IF(M204&lt;34,M204*3,100)</f>
        <v>0</v>
      </c>
      <c r="N205" s="26"/>
      <c r="O205" s="6"/>
    </row>
    <row r="206" spans="2:15" x14ac:dyDescent="0.3">
      <c r="O206" s="6"/>
    </row>
    <row r="207" spans="2:15" ht="17.399999999999999" x14ac:dyDescent="0.3">
      <c r="B207" s="125" t="s">
        <v>76</v>
      </c>
      <c r="C207" s="125"/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44"/>
      <c r="O207" s="6"/>
    </row>
    <row r="208" spans="2:15" ht="15" thickBot="1" x14ac:dyDescent="0.35">
      <c r="B208" s="12" t="s">
        <v>20</v>
      </c>
      <c r="C208" s="53" t="s">
        <v>19</v>
      </c>
      <c r="D208" s="102" t="s">
        <v>71</v>
      </c>
      <c r="E208" s="103"/>
      <c r="F208" s="103"/>
      <c r="G208" s="103"/>
      <c r="H208" s="103"/>
      <c r="I208" s="103"/>
      <c r="J208" s="103"/>
      <c r="K208" s="104"/>
      <c r="L208" s="102" t="s">
        <v>131</v>
      </c>
      <c r="M208" s="104"/>
      <c r="N208" s="42"/>
      <c r="O208" s="6"/>
    </row>
    <row r="209" spans="2:15" ht="24.9" customHeight="1" x14ac:dyDescent="0.3">
      <c r="B209" s="105" t="s">
        <v>89</v>
      </c>
      <c r="C209" s="24">
        <v>1</v>
      </c>
      <c r="D209" s="128"/>
      <c r="E209" s="128"/>
      <c r="F209" s="128"/>
      <c r="G209" s="128"/>
      <c r="H209" s="128"/>
      <c r="I209" s="128"/>
      <c r="J209" s="128"/>
      <c r="K209" s="128"/>
      <c r="L209" s="28"/>
      <c r="M209" s="2" t="str">
        <f>IF(L209="","0",L209)</f>
        <v>0</v>
      </c>
      <c r="N209" s="13"/>
      <c r="O209" s="6"/>
    </row>
    <row r="210" spans="2:15" ht="24.9" customHeight="1" x14ac:dyDescent="0.3">
      <c r="B210" s="106"/>
      <c r="C210" s="25">
        <v>2</v>
      </c>
      <c r="D210" s="122"/>
      <c r="E210" s="123"/>
      <c r="F210" s="123"/>
      <c r="G210" s="123"/>
      <c r="H210" s="123"/>
      <c r="I210" s="123"/>
      <c r="J210" s="123"/>
      <c r="K210" s="124"/>
      <c r="L210" s="29"/>
      <c r="M210" s="2" t="str">
        <f t="shared" ref="M210:M223" si="10">IF(L210="","0",L210)</f>
        <v>0</v>
      </c>
      <c r="N210" s="13"/>
      <c r="O210" s="6"/>
    </row>
    <row r="211" spans="2:15" ht="24.9" customHeight="1" x14ac:dyDescent="0.3">
      <c r="B211" s="106"/>
      <c r="C211" s="25">
        <v>3</v>
      </c>
      <c r="D211" s="92"/>
      <c r="E211" s="93"/>
      <c r="F211" s="93"/>
      <c r="G211" s="93"/>
      <c r="H211" s="93"/>
      <c r="I211" s="93"/>
      <c r="J211" s="93"/>
      <c r="K211" s="94"/>
      <c r="L211" s="28"/>
      <c r="M211" s="2" t="str">
        <f t="shared" si="10"/>
        <v>0</v>
      </c>
      <c r="N211" s="13"/>
      <c r="O211" s="6"/>
    </row>
    <row r="212" spans="2:15" ht="24.9" customHeight="1" x14ac:dyDescent="0.3">
      <c r="B212" s="106"/>
      <c r="C212" s="25">
        <v>4</v>
      </c>
      <c r="D212" s="92"/>
      <c r="E212" s="93"/>
      <c r="F212" s="93"/>
      <c r="G212" s="93"/>
      <c r="H212" s="93"/>
      <c r="I212" s="93"/>
      <c r="J212" s="93"/>
      <c r="K212" s="94"/>
      <c r="L212" s="28"/>
      <c r="M212" s="2" t="str">
        <f t="shared" si="10"/>
        <v>0</v>
      </c>
      <c r="N212" s="13"/>
      <c r="O212" s="6"/>
    </row>
    <row r="213" spans="2:15" ht="24.9" customHeight="1" x14ac:dyDescent="0.3">
      <c r="B213" s="106"/>
      <c r="C213" s="24">
        <v>5</v>
      </c>
      <c r="D213" s="92"/>
      <c r="E213" s="93"/>
      <c r="F213" s="93"/>
      <c r="G213" s="93"/>
      <c r="H213" s="93"/>
      <c r="I213" s="93"/>
      <c r="J213" s="93"/>
      <c r="K213" s="94"/>
      <c r="L213" s="28"/>
      <c r="M213" s="2" t="str">
        <f t="shared" si="10"/>
        <v>0</v>
      </c>
      <c r="N213" s="13"/>
      <c r="O213" s="6"/>
    </row>
    <row r="214" spans="2:15" ht="24.9" customHeight="1" x14ac:dyDescent="0.3">
      <c r="B214" s="106"/>
      <c r="C214" s="25">
        <v>6</v>
      </c>
      <c r="D214" s="92"/>
      <c r="E214" s="93"/>
      <c r="F214" s="93"/>
      <c r="G214" s="93"/>
      <c r="H214" s="93"/>
      <c r="I214" s="93"/>
      <c r="J214" s="93"/>
      <c r="K214" s="94"/>
      <c r="L214" s="28"/>
      <c r="M214" s="2" t="str">
        <f t="shared" si="10"/>
        <v>0</v>
      </c>
      <c r="N214" s="13"/>
      <c r="O214" s="6"/>
    </row>
    <row r="215" spans="2:15" ht="24.9" customHeight="1" x14ac:dyDescent="0.3">
      <c r="B215" s="106"/>
      <c r="C215" s="25">
        <v>7</v>
      </c>
      <c r="D215" s="92"/>
      <c r="E215" s="93"/>
      <c r="F215" s="93"/>
      <c r="G215" s="93"/>
      <c r="H215" s="93"/>
      <c r="I215" s="93"/>
      <c r="J215" s="93"/>
      <c r="K215" s="94"/>
      <c r="L215" s="28"/>
      <c r="M215" s="2" t="str">
        <f t="shared" si="10"/>
        <v>0</v>
      </c>
      <c r="N215" s="13"/>
      <c r="O215" s="6"/>
    </row>
    <row r="216" spans="2:15" ht="24.9" customHeight="1" x14ac:dyDescent="0.3">
      <c r="B216" s="106"/>
      <c r="C216" s="25">
        <v>8</v>
      </c>
      <c r="D216" s="92"/>
      <c r="E216" s="93"/>
      <c r="F216" s="93"/>
      <c r="G216" s="93"/>
      <c r="H216" s="93"/>
      <c r="I216" s="93"/>
      <c r="J216" s="93"/>
      <c r="K216" s="94"/>
      <c r="L216" s="28"/>
      <c r="M216" s="2" t="str">
        <f t="shared" si="10"/>
        <v>0</v>
      </c>
      <c r="N216" s="13"/>
      <c r="O216" s="6"/>
    </row>
    <row r="217" spans="2:15" ht="24.9" customHeight="1" x14ac:dyDescent="0.3">
      <c r="B217" s="106"/>
      <c r="C217" s="24">
        <v>9</v>
      </c>
      <c r="D217" s="92"/>
      <c r="E217" s="93"/>
      <c r="F217" s="93"/>
      <c r="G217" s="93"/>
      <c r="H217" s="93"/>
      <c r="I217" s="93"/>
      <c r="J217" s="93"/>
      <c r="K217" s="94"/>
      <c r="L217" s="28"/>
      <c r="M217" s="2" t="str">
        <f t="shared" si="10"/>
        <v>0</v>
      </c>
      <c r="N217" s="13"/>
      <c r="O217" s="6"/>
    </row>
    <row r="218" spans="2:15" ht="24.9" customHeight="1" x14ac:dyDescent="0.3">
      <c r="B218" s="106"/>
      <c r="C218" s="25">
        <v>10</v>
      </c>
      <c r="D218" s="92"/>
      <c r="E218" s="93"/>
      <c r="F218" s="93"/>
      <c r="G218" s="93"/>
      <c r="H218" s="93"/>
      <c r="I218" s="93"/>
      <c r="J218" s="93"/>
      <c r="K218" s="94"/>
      <c r="L218" s="28"/>
      <c r="M218" s="2" t="str">
        <f t="shared" si="10"/>
        <v>0</v>
      </c>
      <c r="N218" s="13"/>
      <c r="O218" s="6"/>
    </row>
    <row r="219" spans="2:15" ht="24.9" customHeight="1" x14ac:dyDescent="0.3">
      <c r="B219" s="106"/>
      <c r="C219" s="25">
        <v>11</v>
      </c>
      <c r="D219" s="92"/>
      <c r="E219" s="93"/>
      <c r="F219" s="93"/>
      <c r="G219" s="93"/>
      <c r="H219" s="93"/>
      <c r="I219" s="93"/>
      <c r="J219" s="93"/>
      <c r="K219" s="94"/>
      <c r="L219" s="28"/>
      <c r="M219" s="2" t="str">
        <f t="shared" si="10"/>
        <v>0</v>
      </c>
      <c r="N219" s="13"/>
      <c r="O219" s="6"/>
    </row>
    <row r="220" spans="2:15" ht="24.9" customHeight="1" x14ac:dyDescent="0.3">
      <c r="B220" s="106"/>
      <c r="C220" s="25">
        <v>12</v>
      </c>
      <c r="D220" s="92"/>
      <c r="E220" s="93"/>
      <c r="F220" s="93"/>
      <c r="G220" s="93"/>
      <c r="H220" s="93"/>
      <c r="I220" s="93"/>
      <c r="J220" s="93"/>
      <c r="K220" s="94"/>
      <c r="L220" s="28"/>
      <c r="M220" s="2" t="str">
        <f t="shared" si="10"/>
        <v>0</v>
      </c>
      <c r="N220" s="13"/>
      <c r="O220" s="6"/>
    </row>
    <row r="221" spans="2:15" ht="24.9" customHeight="1" x14ac:dyDescent="0.3">
      <c r="B221" s="106"/>
      <c r="C221" s="24">
        <v>13</v>
      </c>
      <c r="D221" s="92"/>
      <c r="E221" s="93"/>
      <c r="F221" s="93"/>
      <c r="G221" s="93"/>
      <c r="H221" s="93"/>
      <c r="I221" s="93"/>
      <c r="J221" s="93"/>
      <c r="K221" s="94"/>
      <c r="L221" s="28"/>
      <c r="M221" s="2" t="str">
        <f t="shared" si="10"/>
        <v>0</v>
      </c>
      <c r="N221" s="13"/>
      <c r="O221" s="6"/>
    </row>
    <row r="222" spans="2:15" ht="24.9" customHeight="1" x14ac:dyDescent="0.3">
      <c r="B222" s="106"/>
      <c r="C222" s="25">
        <v>14</v>
      </c>
      <c r="D222" s="92"/>
      <c r="E222" s="93"/>
      <c r="F222" s="93"/>
      <c r="G222" s="93"/>
      <c r="H222" s="93"/>
      <c r="I222" s="93"/>
      <c r="J222" s="93"/>
      <c r="K222" s="94"/>
      <c r="L222" s="28"/>
      <c r="M222" s="2" t="str">
        <f t="shared" si="10"/>
        <v>0</v>
      </c>
      <c r="N222" s="13"/>
      <c r="O222" s="6"/>
    </row>
    <row r="223" spans="2:15" ht="24.9" customHeight="1" thickBot="1" x14ac:dyDescent="0.35">
      <c r="B223" s="107"/>
      <c r="C223" s="25">
        <v>15</v>
      </c>
      <c r="D223" s="128"/>
      <c r="E223" s="128"/>
      <c r="F223" s="128"/>
      <c r="G223" s="128"/>
      <c r="H223" s="128"/>
      <c r="I223" s="128"/>
      <c r="J223" s="128"/>
      <c r="K223" s="128"/>
      <c r="L223" s="28"/>
      <c r="M223" s="2" t="str">
        <f t="shared" si="10"/>
        <v>0</v>
      </c>
      <c r="N223" s="13"/>
      <c r="O223" s="6"/>
    </row>
    <row r="224" spans="2:15" x14ac:dyDescent="0.3">
      <c r="B224" s="21"/>
      <c r="C224" s="3"/>
      <c r="D224" s="13"/>
      <c r="E224" s="13"/>
      <c r="F224" s="13"/>
      <c r="G224" s="13"/>
      <c r="H224" s="13"/>
      <c r="I224" s="13"/>
      <c r="J224" s="13"/>
      <c r="K224" s="126" t="s">
        <v>131</v>
      </c>
      <c r="L224" s="127"/>
      <c r="M224" s="2">
        <f>SUM(M209:M223)</f>
        <v>0</v>
      </c>
      <c r="N224" s="13"/>
      <c r="O224" s="6"/>
    </row>
    <row r="225" spans="1:16" ht="15" thickBot="1" x14ac:dyDescent="0.35">
      <c r="C225" s="13"/>
      <c r="D225" s="13"/>
      <c r="E225" s="13"/>
      <c r="F225" s="13"/>
      <c r="G225" s="13"/>
      <c r="H225" s="13"/>
      <c r="I225" s="13"/>
      <c r="J225" s="13"/>
      <c r="K225" s="89" t="s">
        <v>22</v>
      </c>
      <c r="L225" s="90"/>
      <c r="M225" s="22">
        <f>IF(M224&lt;34,M224*3,100)</f>
        <v>0</v>
      </c>
      <c r="N225" s="26"/>
      <c r="O225" s="6"/>
    </row>
    <row r="226" spans="1:16" x14ac:dyDescent="0.3">
      <c r="O226" s="6"/>
    </row>
    <row r="227" spans="1:16" x14ac:dyDescent="0.3">
      <c r="O227" s="6"/>
    </row>
    <row r="228" spans="1:16" ht="17.399999999999999" x14ac:dyDescent="0.3">
      <c r="B228" s="125" t="s">
        <v>77</v>
      </c>
      <c r="C228" s="125"/>
      <c r="D228" s="125"/>
      <c r="E228" s="125"/>
      <c r="F228" s="125"/>
      <c r="G228" s="125"/>
      <c r="H228" s="125"/>
      <c r="I228" s="125"/>
      <c r="J228" s="125"/>
      <c r="K228" s="125"/>
      <c r="L228" s="125"/>
      <c r="M228" s="125"/>
      <c r="N228" s="44"/>
      <c r="O228" s="14"/>
      <c r="P228" s="15"/>
    </row>
    <row r="229" spans="1:16" ht="15" thickBot="1" x14ac:dyDescent="0.35">
      <c r="B229" s="12" t="s">
        <v>20</v>
      </c>
      <c r="C229" s="53" t="s">
        <v>19</v>
      </c>
      <c r="D229" s="102" t="s">
        <v>71</v>
      </c>
      <c r="E229" s="103"/>
      <c r="F229" s="103"/>
      <c r="G229" s="103"/>
      <c r="H229" s="103"/>
      <c r="I229" s="103"/>
      <c r="J229" s="103"/>
      <c r="K229" s="104"/>
      <c r="L229" s="102" t="s">
        <v>90</v>
      </c>
      <c r="M229" s="104"/>
      <c r="N229" s="42"/>
      <c r="O229" s="14"/>
      <c r="P229" s="15"/>
    </row>
    <row r="230" spans="1:16" ht="24.9" customHeight="1" x14ac:dyDescent="0.3">
      <c r="B230" s="105" t="s">
        <v>78</v>
      </c>
      <c r="C230" s="10">
        <v>1</v>
      </c>
      <c r="D230" s="92"/>
      <c r="E230" s="93"/>
      <c r="F230" s="93"/>
      <c r="G230" s="93"/>
      <c r="H230" s="93"/>
      <c r="I230" s="93"/>
      <c r="J230" s="93"/>
      <c r="K230" s="94"/>
      <c r="L230" s="7"/>
      <c r="M230" s="8" t="str">
        <f>IF(L230="","0",L230)</f>
        <v>0</v>
      </c>
      <c r="N230" s="45"/>
      <c r="O230" s="14"/>
      <c r="P230" s="15"/>
    </row>
    <row r="231" spans="1:16" s="40" customFormat="1" ht="24.9" customHeight="1" x14ac:dyDescent="0.3">
      <c r="A231" s="6"/>
      <c r="B231" s="106"/>
      <c r="C231" s="11">
        <v>2</v>
      </c>
      <c r="D231" s="92"/>
      <c r="E231" s="93"/>
      <c r="F231" s="93"/>
      <c r="G231" s="93"/>
      <c r="H231" s="93"/>
      <c r="I231" s="93"/>
      <c r="J231" s="93"/>
      <c r="K231" s="94"/>
      <c r="L231" s="7"/>
      <c r="M231" s="8" t="str">
        <f t="shared" ref="M231:M244" si="11">IF(L231="","0",L231)</f>
        <v>0</v>
      </c>
      <c r="N231" s="45"/>
      <c r="O231" s="6" t="s">
        <v>91</v>
      </c>
      <c r="P231" s="6" t="s">
        <v>92</v>
      </c>
    </row>
    <row r="232" spans="1:16" s="40" customFormat="1" ht="24.9" customHeight="1" x14ac:dyDescent="0.3">
      <c r="A232" s="6"/>
      <c r="B232" s="106"/>
      <c r="C232" s="11">
        <v>3</v>
      </c>
      <c r="D232" s="92"/>
      <c r="E232" s="93"/>
      <c r="F232" s="93"/>
      <c r="G232" s="93"/>
      <c r="H232" s="93"/>
      <c r="I232" s="93"/>
      <c r="J232" s="93"/>
      <c r="K232" s="94"/>
      <c r="L232" s="7"/>
      <c r="M232" s="8" t="str">
        <f t="shared" si="11"/>
        <v>0</v>
      </c>
      <c r="N232" s="45"/>
      <c r="O232" s="16">
        <v>500</v>
      </c>
      <c r="P232" s="17">
        <v>100</v>
      </c>
    </row>
    <row r="233" spans="1:16" s="40" customFormat="1" ht="24.9" customHeight="1" x14ac:dyDescent="0.3">
      <c r="A233" s="6"/>
      <c r="B233" s="106"/>
      <c r="C233" s="11">
        <v>4</v>
      </c>
      <c r="D233" s="92"/>
      <c r="E233" s="93"/>
      <c r="F233" s="93"/>
      <c r="G233" s="93"/>
      <c r="H233" s="93"/>
      <c r="I233" s="93"/>
      <c r="J233" s="93"/>
      <c r="K233" s="94"/>
      <c r="L233" s="7"/>
      <c r="M233" s="8" t="str">
        <f t="shared" si="11"/>
        <v>0</v>
      </c>
      <c r="N233" s="45"/>
      <c r="O233" s="17">
        <v>400</v>
      </c>
      <c r="P233" s="17">
        <v>80</v>
      </c>
    </row>
    <row r="234" spans="1:16" s="40" customFormat="1" ht="24.9" customHeight="1" x14ac:dyDescent="0.3">
      <c r="A234" s="6"/>
      <c r="B234" s="106"/>
      <c r="C234" s="11">
        <v>5</v>
      </c>
      <c r="D234" s="92"/>
      <c r="E234" s="93"/>
      <c r="F234" s="93"/>
      <c r="G234" s="93"/>
      <c r="H234" s="93"/>
      <c r="I234" s="93"/>
      <c r="J234" s="93"/>
      <c r="K234" s="94"/>
      <c r="L234" s="7"/>
      <c r="M234" s="8" t="str">
        <f t="shared" si="11"/>
        <v>0</v>
      </c>
      <c r="N234" s="45"/>
      <c r="O234" s="17">
        <v>200</v>
      </c>
      <c r="P234" s="17">
        <v>40</v>
      </c>
    </row>
    <row r="235" spans="1:16" s="40" customFormat="1" ht="24.9" customHeight="1" x14ac:dyDescent="0.3">
      <c r="A235" s="6"/>
      <c r="B235" s="106"/>
      <c r="C235" s="11">
        <v>6</v>
      </c>
      <c r="D235" s="119"/>
      <c r="E235" s="120"/>
      <c r="F235" s="120"/>
      <c r="G235" s="120"/>
      <c r="H235" s="120"/>
      <c r="I235" s="120"/>
      <c r="J235" s="120"/>
      <c r="K235" s="121"/>
      <c r="L235" s="7"/>
      <c r="M235" s="8" t="str">
        <f t="shared" si="11"/>
        <v>0</v>
      </c>
      <c r="N235" s="45"/>
      <c r="O235" s="17">
        <v>60</v>
      </c>
      <c r="P235" s="17">
        <v>20</v>
      </c>
    </row>
    <row r="236" spans="1:16" s="40" customFormat="1" ht="24.9" customHeight="1" x14ac:dyDescent="0.3">
      <c r="A236" s="6"/>
      <c r="B236" s="106"/>
      <c r="C236" s="11">
        <v>7</v>
      </c>
      <c r="D236" s="122"/>
      <c r="E236" s="123"/>
      <c r="F236" s="123"/>
      <c r="G236" s="123"/>
      <c r="H236" s="123"/>
      <c r="I236" s="123"/>
      <c r="J236" s="123"/>
      <c r="K236" s="124"/>
      <c r="L236" s="7"/>
      <c r="M236" s="8" t="str">
        <f t="shared" si="11"/>
        <v>0</v>
      </c>
      <c r="N236" s="45"/>
      <c r="O236" s="17">
        <v>40</v>
      </c>
      <c r="P236" s="17">
        <v>20</v>
      </c>
    </row>
    <row r="237" spans="1:16" s="40" customFormat="1" ht="24.9" customHeight="1" x14ac:dyDescent="0.3">
      <c r="A237" s="6"/>
      <c r="B237" s="106"/>
      <c r="C237" s="11">
        <v>8</v>
      </c>
      <c r="D237" s="92"/>
      <c r="E237" s="93"/>
      <c r="F237" s="93"/>
      <c r="G237" s="93"/>
      <c r="H237" s="93"/>
      <c r="I237" s="93"/>
      <c r="J237" s="93"/>
      <c r="K237" s="94"/>
      <c r="L237" s="7"/>
      <c r="M237" s="8" t="str">
        <f t="shared" si="11"/>
        <v>0</v>
      </c>
      <c r="N237" s="45"/>
      <c r="O237" s="6">
        <v>0</v>
      </c>
      <c r="P237" s="6">
        <v>0</v>
      </c>
    </row>
    <row r="238" spans="1:16" s="40" customFormat="1" ht="24.9" customHeight="1" x14ac:dyDescent="0.3">
      <c r="A238" s="6"/>
      <c r="B238" s="106"/>
      <c r="C238" s="11">
        <v>9</v>
      </c>
      <c r="D238" s="92"/>
      <c r="E238" s="93"/>
      <c r="F238" s="93"/>
      <c r="G238" s="93"/>
      <c r="H238" s="93"/>
      <c r="I238" s="93"/>
      <c r="J238" s="93"/>
      <c r="K238" s="94"/>
      <c r="L238" s="7"/>
      <c r="M238" s="8" t="str">
        <f t="shared" si="11"/>
        <v>0</v>
      </c>
      <c r="N238" s="45"/>
      <c r="O238" s="6"/>
      <c r="P238" s="6"/>
    </row>
    <row r="239" spans="1:16" s="40" customFormat="1" ht="24.9" customHeight="1" x14ac:dyDescent="0.3">
      <c r="A239" s="6"/>
      <c r="B239" s="106"/>
      <c r="C239" s="11">
        <v>10</v>
      </c>
      <c r="D239" s="122"/>
      <c r="E239" s="123"/>
      <c r="F239" s="123"/>
      <c r="G239" s="123"/>
      <c r="H239" s="123"/>
      <c r="I239" s="123"/>
      <c r="J239" s="123"/>
      <c r="K239" s="124"/>
      <c r="L239" s="7"/>
      <c r="M239" s="8" t="str">
        <f t="shared" si="11"/>
        <v>0</v>
      </c>
      <c r="N239" s="45"/>
      <c r="O239" s="6"/>
      <c r="P239" s="6"/>
    </row>
    <row r="240" spans="1:16" ht="24.9" customHeight="1" x14ac:dyDescent="0.3">
      <c r="B240" s="106"/>
      <c r="C240" s="11">
        <v>11</v>
      </c>
      <c r="D240" s="92"/>
      <c r="E240" s="93"/>
      <c r="F240" s="93"/>
      <c r="G240" s="93"/>
      <c r="H240" s="93"/>
      <c r="I240" s="93"/>
      <c r="J240" s="93"/>
      <c r="K240" s="94"/>
      <c r="L240" s="7"/>
      <c r="M240" s="8" t="str">
        <f t="shared" si="11"/>
        <v>0</v>
      </c>
      <c r="N240" s="45"/>
      <c r="O240" s="6"/>
    </row>
    <row r="241" spans="2:15" ht="24.9" customHeight="1" x14ac:dyDescent="0.3">
      <c r="B241" s="106"/>
      <c r="C241" s="11">
        <v>12</v>
      </c>
      <c r="D241" s="92"/>
      <c r="E241" s="93"/>
      <c r="F241" s="93"/>
      <c r="G241" s="93"/>
      <c r="H241" s="93"/>
      <c r="I241" s="93"/>
      <c r="J241" s="93"/>
      <c r="K241" s="94"/>
      <c r="L241" s="7"/>
      <c r="M241" s="8" t="str">
        <f t="shared" si="11"/>
        <v>0</v>
      </c>
      <c r="N241" s="45"/>
      <c r="O241" s="6"/>
    </row>
    <row r="242" spans="2:15" ht="24.9" customHeight="1" x14ac:dyDescent="0.3">
      <c r="B242" s="106"/>
      <c r="C242" s="11">
        <v>13</v>
      </c>
      <c r="D242" s="122"/>
      <c r="E242" s="123"/>
      <c r="F242" s="123"/>
      <c r="G242" s="123"/>
      <c r="H242" s="123"/>
      <c r="I242" s="123"/>
      <c r="J242" s="123"/>
      <c r="K242" s="124"/>
      <c r="L242" s="7"/>
      <c r="M242" s="8" t="str">
        <f t="shared" si="11"/>
        <v>0</v>
      </c>
      <c r="N242" s="45"/>
      <c r="O242" s="6"/>
    </row>
    <row r="243" spans="2:15" ht="24.9" customHeight="1" x14ac:dyDescent="0.3">
      <c r="B243" s="106"/>
      <c r="C243" s="11">
        <v>14</v>
      </c>
      <c r="D243" s="92"/>
      <c r="E243" s="93"/>
      <c r="F243" s="93"/>
      <c r="G243" s="93"/>
      <c r="H243" s="93"/>
      <c r="I243" s="93"/>
      <c r="J243" s="93"/>
      <c r="K243" s="94"/>
      <c r="L243" s="7"/>
      <c r="M243" s="8" t="str">
        <f t="shared" si="11"/>
        <v>0</v>
      </c>
      <c r="N243" s="45"/>
      <c r="O243" s="6"/>
    </row>
    <row r="244" spans="2:15" ht="24.9" customHeight="1" thickBot="1" x14ac:dyDescent="0.35">
      <c r="B244" s="107"/>
      <c r="C244" s="11">
        <v>15</v>
      </c>
      <c r="D244" s="92"/>
      <c r="E244" s="93"/>
      <c r="F244" s="93"/>
      <c r="G244" s="93"/>
      <c r="H244" s="93"/>
      <c r="I244" s="93"/>
      <c r="J244" s="93"/>
      <c r="K244" s="94"/>
      <c r="L244" s="7"/>
      <c r="M244" s="8" t="str">
        <f t="shared" si="11"/>
        <v>0</v>
      </c>
      <c r="N244" s="45"/>
      <c r="O244" s="6"/>
    </row>
    <row r="245" spans="2:15" ht="15" thickBot="1" x14ac:dyDescent="0.35">
      <c r="C245" s="3"/>
      <c r="D245" s="4"/>
      <c r="E245" s="4"/>
      <c r="F245" s="4"/>
      <c r="G245" s="4"/>
      <c r="H245" s="4"/>
      <c r="I245" s="4"/>
      <c r="J245" s="4"/>
      <c r="K245" s="117" t="s">
        <v>90</v>
      </c>
      <c r="L245" s="118"/>
      <c r="M245" s="9">
        <f>SUM(M230:M244)</f>
        <v>0</v>
      </c>
      <c r="N245" s="43"/>
      <c r="O245" s="6"/>
    </row>
    <row r="246" spans="2:15" ht="15" thickBot="1" x14ac:dyDescent="0.35">
      <c r="C246" s="3"/>
      <c r="D246" s="4"/>
      <c r="E246" s="4"/>
      <c r="F246" s="4"/>
      <c r="G246" s="4"/>
      <c r="H246" s="4"/>
      <c r="I246" s="4"/>
      <c r="J246" s="4"/>
      <c r="K246" s="89" t="s">
        <v>22</v>
      </c>
      <c r="L246" s="90"/>
      <c r="M246" s="18">
        <f>IF(M245&lt;40,0,IF(M245&gt;=O232,100,IF(M245&gt;O233,(M245-O232)*(P233-P232)/(O233-O232)+P232,IF(M245&gt;O234,(M245-O233)*(P234-P233)/(O234-O233)+P233,IF(M245&gt;O235,(M245-O234)*(P235-P234)/(O235-O234)+P234,IF(M245&gt;O236,(M245-O235)*(P236-P235)/(O236-O235)+P235,IF(M245&gt;O237,(M245-O236)*(P237-P236)/(O237-O236)+P236,0)))))))</f>
        <v>0</v>
      </c>
      <c r="N246" s="26"/>
      <c r="O246" s="6"/>
    </row>
    <row r="247" spans="2:15" x14ac:dyDescent="0.3">
      <c r="O247" s="6"/>
    </row>
    <row r="248" spans="2:15" ht="17.399999999999999" x14ac:dyDescent="0.3">
      <c r="B248" s="116" t="s">
        <v>93</v>
      </c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55"/>
      <c r="O248" s="6"/>
    </row>
    <row r="249" spans="2:15" x14ac:dyDescent="0.3">
      <c r="O249" s="6"/>
    </row>
    <row r="250" spans="2:15" ht="17.399999999999999" x14ac:dyDescent="0.3">
      <c r="B250" s="101" t="s">
        <v>98</v>
      </c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46"/>
      <c r="O250" s="6"/>
    </row>
    <row r="251" spans="2:15" ht="15" customHeight="1" thickBot="1" x14ac:dyDescent="0.35">
      <c r="B251" s="12" t="s">
        <v>20</v>
      </c>
      <c r="C251" s="53" t="s">
        <v>19</v>
      </c>
      <c r="D251" s="102" t="s">
        <v>71</v>
      </c>
      <c r="E251" s="103"/>
      <c r="F251" s="103"/>
      <c r="G251" s="103"/>
      <c r="H251" s="103"/>
      <c r="I251" s="103"/>
      <c r="J251" s="103"/>
      <c r="K251" s="104"/>
      <c r="L251" s="48" t="s">
        <v>131</v>
      </c>
      <c r="M251" s="47" t="s">
        <v>135</v>
      </c>
      <c r="N251" s="51" t="s">
        <v>134</v>
      </c>
      <c r="O251" s="6"/>
    </row>
    <row r="252" spans="2:15" ht="24.9" customHeight="1" x14ac:dyDescent="0.3">
      <c r="B252" s="105" t="s">
        <v>97</v>
      </c>
      <c r="C252" s="24">
        <v>1</v>
      </c>
      <c r="D252" s="98"/>
      <c r="E252" s="98"/>
      <c r="F252" s="98"/>
      <c r="G252" s="98"/>
      <c r="H252" s="98"/>
      <c r="I252" s="98"/>
      <c r="J252" s="98"/>
      <c r="K252" s="98"/>
      <c r="L252" s="66"/>
      <c r="M252" s="2">
        <f>IF(N252="selecione",0,IF(N252="Autônomo",L252,L252*2))</f>
        <v>0</v>
      </c>
      <c r="N252" s="56" t="s">
        <v>137</v>
      </c>
      <c r="O252" s="6"/>
    </row>
    <row r="253" spans="2:15" ht="24.9" customHeight="1" x14ac:dyDescent="0.3">
      <c r="B253" s="106"/>
      <c r="C253" s="25">
        <v>2</v>
      </c>
      <c r="D253" s="108"/>
      <c r="E253" s="109"/>
      <c r="F253" s="109"/>
      <c r="G253" s="109"/>
      <c r="H253" s="109"/>
      <c r="I253" s="109"/>
      <c r="J253" s="109"/>
      <c r="K253" s="110"/>
      <c r="L253" s="67"/>
      <c r="M253" s="2">
        <f t="shared" ref="M253:M266" si="12">IF(N253="selecione",0,IF(N253="Autônomo",L253,L253*2))</f>
        <v>0</v>
      </c>
      <c r="N253" s="56" t="s">
        <v>137</v>
      </c>
      <c r="O253" s="6"/>
    </row>
    <row r="254" spans="2:15" ht="24.9" customHeight="1" x14ac:dyDescent="0.3">
      <c r="B254" s="106"/>
      <c r="C254" s="25">
        <v>3</v>
      </c>
      <c r="D254" s="95"/>
      <c r="E254" s="96"/>
      <c r="F254" s="96"/>
      <c r="G254" s="96"/>
      <c r="H254" s="96"/>
      <c r="I254" s="96"/>
      <c r="J254" s="96"/>
      <c r="K254" s="97"/>
      <c r="L254" s="66"/>
      <c r="M254" s="2">
        <f>IF(N254="selecione",0,IF(N254="Autônomo",L254,L254*2))</f>
        <v>0</v>
      </c>
      <c r="N254" s="2" t="s">
        <v>137</v>
      </c>
      <c r="O254" s="6"/>
    </row>
    <row r="255" spans="2:15" ht="24.9" customHeight="1" x14ac:dyDescent="0.3">
      <c r="B255" s="106"/>
      <c r="C255" s="25">
        <v>4</v>
      </c>
      <c r="D255" s="95"/>
      <c r="E255" s="96"/>
      <c r="F255" s="96"/>
      <c r="G255" s="96"/>
      <c r="H255" s="96"/>
      <c r="I255" s="96"/>
      <c r="J255" s="96"/>
      <c r="K255" s="97"/>
      <c r="L255" s="66"/>
      <c r="M255" s="2">
        <f t="shared" si="12"/>
        <v>0</v>
      </c>
      <c r="N255" s="2" t="s">
        <v>137</v>
      </c>
      <c r="O255" s="6"/>
    </row>
    <row r="256" spans="2:15" ht="24.9" customHeight="1" x14ac:dyDescent="0.3">
      <c r="B256" s="106"/>
      <c r="C256" s="24">
        <v>5</v>
      </c>
      <c r="D256" s="95"/>
      <c r="E256" s="96"/>
      <c r="F256" s="96"/>
      <c r="G256" s="96"/>
      <c r="H256" s="96"/>
      <c r="I256" s="96"/>
      <c r="J256" s="96"/>
      <c r="K256" s="97"/>
      <c r="L256" s="66"/>
      <c r="M256" s="2">
        <f t="shared" si="12"/>
        <v>0</v>
      </c>
      <c r="N256" s="2" t="s">
        <v>137</v>
      </c>
      <c r="O256" s="6"/>
    </row>
    <row r="257" spans="2:15" ht="24.9" customHeight="1" x14ac:dyDescent="0.3">
      <c r="B257" s="106"/>
      <c r="C257" s="25">
        <v>6</v>
      </c>
      <c r="D257" s="95"/>
      <c r="E257" s="96"/>
      <c r="F257" s="96"/>
      <c r="G257" s="96"/>
      <c r="H257" s="96"/>
      <c r="I257" s="96"/>
      <c r="J257" s="96"/>
      <c r="K257" s="97"/>
      <c r="L257" s="66"/>
      <c r="M257" s="2">
        <f t="shared" si="12"/>
        <v>0</v>
      </c>
      <c r="N257" s="2" t="s">
        <v>137</v>
      </c>
      <c r="O257" s="6"/>
    </row>
    <row r="258" spans="2:15" ht="24.9" customHeight="1" x14ac:dyDescent="0.3">
      <c r="B258" s="106"/>
      <c r="C258" s="25">
        <v>7</v>
      </c>
      <c r="D258" s="95"/>
      <c r="E258" s="96"/>
      <c r="F258" s="96"/>
      <c r="G258" s="96"/>
      <c r="H258" s="96"/>
      <c r="I258" s="96"/>
      <c r="J258" s="96"/>
      <c r="K258" s="97"/>
      <c r="L258" s="66"/>
      <c r="M258" s="2">
        <f t="shared" si="12"/>
        <v>0</v>
      </c>
      <c r="N258" s="2" t="s">
        <v>137</v>
      </c>
      <c r="O258" s="6"/>
    </row>
    <row r="259" spans="2:15" ht="24.9" customHeight="1" x14ac:dyDescent="0.3">
      <c r="B259" s="106"/>
      <c r="C259" s="25">
        <v>8</v>
      </c>
      <c r="D259" s="95"/>
      <c r="E259" s="96"/>
      <c r="F259" s="96"/>
      <c r="G259" s="96"/>
      <c r="H259" s="96"/>
      <c r="I259" s="96"/>
      <c r="J259" s="96"/>
      <c r="K259" s="97"/>
      <c r="L259" s="66"/>
      <c r="M259" s="2">
        <f t="shared" si="12"/>
        <v>0</v>
      </c>
      <c r="N259" s="2" t="s">
        <v>137</v>
      </c>
      <c r="O259" s="6"/>
    </row>
    <row r="260" spans="2:15" ht="24.9" customHeight="1" x14ac:dyDescent="0.3">
      <c r="B260" s="106"/>
      <c r="C260" s="24">
        <v>9</v>
      </c>
      <c r="D260" s="95"/>
      <c r="E260" s="96"/>
      <c r="F260" s="96"/>
      <c r="G260" s="96"/>
      <c r="H260" s="96"/>
      <c r="I260" s="96"/>
      <c r="J260" s="96"/>
      <c r="K260" s="97"/>
      <c r="L260" s="66"/>
      <c r="M260" s="2">
        <f t="shared" si="12"/>
        <v>0</v>
      </c>
      <c r="N260" s="2" t="s">
        <v>137</v>
      </c>
      <c r="O260" s="6"/>
    </row>
    <row r="261" spans="2:15" ht="24.9" customHeight="1" x14ac:dyDescent="0.3">
      <c r="B261" s="106"/>
      <c r="C261" s="25">
        <v>10</v>
      </c>
      <c r="D261" s="95"/>
      <c r="E261" s="96"/>
      <c r="F261" s="96"/>
      <c r="G261" s="96"/>
      <c r="H261" s="96"/>
      <c r="I261" s="96"/>
      <c r="J261" s="96"/>
      <c r="K261" s="97"/>
      <c r="L261" s="66"/>
      <c r="M261" s="2">
        <f t="shared" si="12"/>
        <v>0</v>
      </c>
      <c r="N261" s="2" t="s">
        <v>137</v>
      </c>
      <c r="O261" s="6"/>
    </row>
    <row r="262" spans="2:15" ht="24.9" customHeight="1" x14ac:dyDescent="0.3">
      <c r="B262" s="106"/>
      <c r="C262" s="25">
        <v>11</v>
      </c>
      <c r="D262" s="95"/>
      <c r="E262" s="96"/>
      <c r="F262" s="96"/>
      <c r="G262" s="96"/>
      <c r="H262" s="96"/>
      <c r="I262" s="96"/>
      <c r="J262" s="96"/>
      <c r="K262" s="97"/>
      <c r="L262" s="66"/>
      <c r="M262" s="2">
        <f t="shared" si="12"/>
        <v>0</v>
      </c>
      <c r="N262" s="2" t="s">
        <v>137</v>
      </c>
      <c r="O262" s="6"/>
    </row>
    <row r="263" spans="2:15" ht="24.9" customHeight="1" x14ac:dyDescent="0.3">
      <c r="B263" s="106"/>
      <c r="C263" s="25">
        <v>12</v>
      </c>
      <c r="D263" s="95"/>
      <c r="E263" s="96"/>
      <c r="F263" s="96"/>
      <c r="G263" s="96"/>
      <c r="H263" s="96"/>
      <c r="I263" s="96"/>
      <c r="J263" s="96"/>
      <c r="K263" s="97"/>
      <c r="L263" s="66"/>
      <c r="M263" s="2">
        <f t="shared" si="12"/>
        <v>0</v>
      </c>
      <c r="N263" s="2" t="s">
        <v>137</v>
      </c>
      <c r="O263" s="6"/>
    </row>
    <row r="264" spans="2:15" ht="24.9" customHeight="1" x14ac:dyDescent="0.3">
      <c r="B264" s="106"/>
      <c r="C264" s="24">
        <v>13</v>
      </c>
      <c r="D264" s="95"/>
      <c r="E264" s="96"/>
      <c r="F264" s="96"/>
      <c r="G264" s="96"/>
      <c r="H264" s="96"/>
      <c r="I264" s="96"/>
      <c r="J264" s="96"/>
      <c r="K264" s="97"/>
      <c r="L264" s="66"/>
      <c r="M264" s="2">
        <f t="shared" si="12"/>
        <v>0</v>
      </c>
      <c r="N264" s="2" t="s">
        <v>137</v>
      </c>
      <c r="O264" s="6"/>
    </row>
    <row r="265" spans="2:15" ht="24.9" customHeight="1" x14ac:dyDescent="0.3">
      <c r="B265" s="106"/>
      <c r="C265" s="25">
        <v>14</v>
      </c>
      <c r="D265" s="95"/>
      <c r="E265" s="96"/>
      <c r="F265" s="96"/>
      <c r="G265" s="96"/>
      <c r="H265" s="96"/>
      <c r="I265" s="96"/>
      <c r="J265" s="96"/>
      <c r="K265" s="97"/>
      <c r="L265" s="66"/>
      <c r="M265" s="2">
        <f t="shared" si="12"/>
        <v>0</v>
      </c>
      <c r="N265" s="2" t="s">
        <v>137</v>
      </c>
      <c r="O265" s="6"/>
    </row>
    <row r="266" spans="2:15" ht="24.9" customHeight="1" thickBot="1" x14ac:dyDescent="0.35">
      <c r="B266" s="107"/>
      <c r="C266" s="25">
        <v>15</v>
      </c>
      <c r="D266" s="98"/>
      <c r="E266" s="98"/>
      <c r="F266" s="98"/>
      <c r="G266" s="98"/>
      <c r="H266" s="98"/>
      <c r="I266" s="98"/>
      <c r="J266" s="98"/>
      <c r="K266" s="98"/>
      <c r="L266" s="66"/>
      <c r="M266" s="2">
        <f t="shared" si="12"/>
        <v>0</v>
      </c>
      <c r="N266" s="2" t="s">
        <v>137</v>
      </c>
      <c r="O266" s="6"/>
    </row>
    <row r="267" spans="2:15" hidden="1" x14ac:dyDescent="0.3">
      <c r="B267" s="21"/>
      <c r="C267" s="3"/>
      <c r="D267" s="13"/>
      <c r="E267" s="13"/>
      <c r="F267" s="13"/>
      <c r="G267" s="13"/>
      <c r="H267" s="13"/>
      <c r="I267" s="13"/>
      <c r="J267" s="13"/>
      <c r="K267" s="99" t="s">
        <v>136</v>
      </c>
      <c r="L267" s="100"/>
      <c r="M267" s="50">
        <f>SUM(M252:M266)</f>
        <v>0</v>
      </c>
      <c r="N267" s="13"/>
      <c r="O267" s="6"/>
    </row>
    <row r="268" spans="2:15" ht="15" thickBot="1" x14ac:dyDescent="0.35">
      <c r="C268" s="13"/>
      <c r="D268" s="13"/>
      <c r="E268" s="13"/>
      <c r="F268" s="13"/>
      <c r="G268" s="13"/>
      <c r="H268" s="13"/>
      <c r="I268" s="13"/>
      <c r="J268" s="13"/>
      <c r="K268" s="89" t="s">
        <v>22</v>
      </c>
      <c r="L268" s="90"/>
      <c r="M268" s="22">
        <f>IF(M267&gt;=100,100,M267)</f>
        <v>0</v>
      </c>
      <c r="N268" s="26"/>
      <c r="O268" s="6"/>
    </row>
    <row r="269" spans="2:15" x14ac:dyDescent="0.3">
      <c r="O269" s="6" t="s">
        <v>137</v>
      </c>
    </row>
    <row r="270" spans="2:15" ht="17.399999999999999" x14ac:dyDescent="0.3">
      <c r="B270" s="101" t="s">
        <v>99</v>
      </c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46"/>
      <c r="O270" s="49" t="s">
        <v>133</v>
      </c>
    </row>
    <row r="271" spans="2:15" ht="15.6" x14ac:dyDescent="0.3">
      <c r="B271" s="12" t="s">
        <v>20</v>
      </c>
      <c r="C271" s="51" t="s">
        <v>19</v>
      </c>
      <c r="D271" s="111" t="s">
        <v>71</v>
      </c>
      <c r="E271" s="111"/>
      <c r="F271" s="111"/>
      <c r="G271" s="111"/>
      <c r="H271" s="111"/>
      <c r="I271" s="111"/>
      <c r="J271" s="111"/>
      <c r="K271" s="111"/>
      <c r="L271" s="48" t="s">
        <v>131</v>
      </c>
      <c r="M271" s="47" t="s">
        <v>135</v>
      </c>
      <c r="N271" s="51" t="s">
        <v>134</v>
      </c>
      <c r="O271" s="49" t="s">
        <v>132</v>
      </c>
    </row>
    <row r="272" spans="2:15" ht="23.25" customHeight="1" x14ac:dyDescent="0.3">
      <c r="B272" s="51"/>
      <c r="C272" s="56">
        <v>1</v>
      </c>
      <c r="D272" s="112"/>
      <c r="E272" s="112"/>
      <c r="F272" s="112"/>
      <c r="G272" s="112"/>
      <c r="H272" s="112"/>
      <c r="I272" s="112"/>
      <c r="J272" s="112"/>
      <c r="K272" s="112"/>
      <c r="L272" s="66"/>
      <c r="M272" s="2">
        <f>IF(N272="selecione",0,IF(N272="Autônomo",L272,L272*2))</f>
        <v>0</v>
      </c>
      <c r="N272" s="56" t="s">
        <v>137</v>
      </c>
      <c r="O272" s="6"/>
    </row>
    <row r="273" spans="2:15" ht="24.9" customHeight="1" x14ac:dyDescent="0.3">
      <c r="B273" s="106" t="s">
        <v>100</v>
      </c>
      <c r="C273" s="24">
        <v>2</v>
      </c>
      <c r="D273" s="113"/>
      <c r="E273" s="114"/>
      <c r="F273" s="114"/>
      <c r="G273" s="114"/>
      <c r="H273" s="114"/>
      <c r="I273" s="114"/>
      <c r="J273" s="114"/>
      <c r="K273" s="115"/>
      <c r="L273" s="67"/>
      <c r="M273" s="2">
        <f t="shared" ref="M273:M286" si="13">IF(N273="selecione",0,IF(N273="Autônomo",L273,L273*2))</f>
        <v>0</v>
      </c>
      <c r="N273" s="56" t="s">
        <v>137</v>
      </c>
      <c r="O273" s="6"/>
    </row>
    <row r="274" spans="2:15" ht="24.9" customHeight="1" x14ac:dyDescent="0.3">
      <c r="B274" s="106"/>
      <c r="C274" s="25">
        <v>3</v>
      </c>
      <c r="D274" s="95"/>
      <c r="E274" s="96"/>
      <c r="F274" s="96"/>
      <c r="G274" s="96"/>
      <c r="H274" s="96"/>
      <c r="I274" s="96"/>
      <c r="J274" s="96"/>
      <c r="K274" s="97"/>
      <c r="L274" s="66"/>
      <c r="M274" s="2">
        <f t="shared" si="13"/>
        <v>0</v>
      </c>
      <c r="N274" s="2" t="s">
        <v>137</v>
      </c>
      <c r="O274" s="6"/>
    </row>
    <row r="275" spans="2:15" ht="24.9" customHeight="1" x14ac:dyDescent="0.3">
      <c r="B275" s="106"/>
      <c r="C275" s="25">
        <v>4</v>
      </c>
      <c r="D275" s="95"/>
      <c r="E275" s="96"/>
      <c r="F275" s="96"/>
      <c r="G275" s="96"/>
      <c r="H275" s="96"/>
      <c r="I275" s="96"/>
      <c r="J275" s="96"/>
      <c r="K275" s="97"/>
      <c r="L275" s="66"/>
      <c r="M275" s="2">
        <f t="shared" si="13"/>
        <v>0</v>
      </c>
      <c r="N275" s="2" t="s">
        <v>137</v>
      </c>
      <c r="O275" s="6"/>
    </row>
    <row r="276" spans="2:15" ht="24.9" customHeight="1" x14ac:dyDescent="0.3">
      <c r="B276" s="106"/>
      <c r="C276" s="24">
        <v>5</v>
      </c>
      <c r="D276" s="95"/>
      <c r="E276" s="96"/>
      <c r="F276" s="96"/>
      <c r="G276" s="96"/>
      <c r="H276" s="96"/>
      <c r="I276" s="96"/>
      <c r="J276" s="96"/>
      <c r="K276" s="97"/>
      <c r="L276" s="66"/>
      <c r="M276" s="2">
        <f t="shared" si="13"/>
        <v>0</v>
      </c>
      <c r="N276" s="2" t="s">
        <v>137</v>
      </c>
      <c r="O276" s="6"/>
    </row>
    <row r="277" spans="2:15" ht="24.9" customHeight="1" x14ac:dyDescent="0.3">
      <c r="B277" s="106"/>
      <c r="C277" s="25">
        <v>6</v>
      </c>
      <c r="D277" s="95"/>
      <c r="E277" s="96"/>
      <c r="F277" s="96"/>
      <c r="G277" s="96"/>
      <c r="H277" s="96"/>
      <c r="I277" s="96"/>
      <c r="J277" s="96"/>
      <c r="K277" s="97"/>
      <c r="L277" s="66"/>
      <c r="M277" s="2">
        <f t="shared" si="13"/>
        <v>0</v>
      </c>
      <c r="N277" s="2" t="s">
        <v>137</v>
      </c>
      <c r="O277" s="6"/>
    </row>
    <row r="278" spans="2:15" ht="24.9" customHeight="1" x14ac:dyDescent="0.3">
      <c r="B278" s="106"/>
      <c r="C278" s="25">
        <v>7</v>
      </c>
      <c r="D278" s="95"/>
      <c r="E278" s="96"/>
      <c r="F278" s="96"/>
      <c r="G278" s="96"/>
      <c r="H278" s="96"/>
      <c r="I278" s="96"/>
      <c r="J278" s="96"/>
      <c r="K278" s="97"/>
      <c r="L278" s="66"/>
      <c r="M278" s="2">
        <f t="shared" si="13"/>
        <v>0</v>
      </c>
      <c r="N278" s="2" t="s">
        <v>137</v>
      </c>
      <c r="O278" s="6"/>
    </row>
    <row r="279" spans="2:15" ht="24.9" customHeight="1" x14ac:dyDescent="0.3">
      <c r="B279" s="106"/>
      <c r="C279" s="25">
        <v>8</v>
      </c>
      <c r="D279" s="95"/>
      <c r="E279" s="96"/>
      <c r="F279" s="96"/>
      <c r="G279" s="96"/>
      <c r="H279" s="96"/>
      <c r="I279" s="96"/>
      <c r="J279" s="96"/>
      <c r="K279" s="97"/>
      <c r="L279" s="66"/>
      <c r="M279" s="2">
        <f t="shared" si="13"/>
        <v>0</v>
      </c>
      <c r="N279" s="2" t="s">
        <v>137</v>
      </c>
      <c r="O279" s="6"/>
    </row>
    <row r="280" spans="2:15" ht="24.9" customHeight="1" x14ac:dyDescent="0.3">
      <c r="B280" s="106"/>
      <c r="C280" s="24">
        <v>9</v>
      </c>
      <c r="D280" s="95"/>
      <c r="E280" s="96"/>
      <c r="F280" s="96"/>
      <c r="G280" s="96"/>
      <c r="H280" s="96"/>
      <c r="I280" s="96"/>
      <c r="J280" s="96"/>
      <c r="K280" s="97"/>
      <c r="L280" s="66"/>
      <c r="M280" s="2">
        <f t="shared" si="13"/>
        <v>0</v>
      </c>
      <c r="N280" s="2" t="s">
        <v>137</v>
      </c>
      <c r="O280" s="6"/>
    </row>
    <row r="281" spans="2:15" ht="24.9" customHeight="1" x14ac:dyDescent="0.3">
      <c r="B281" s="106"/>
      <c r="C281" s="25">
        <v>10</v>
      </c>
      <c r="D281" s="95"/>
      <c r="E281" s="96"/>
      <c r="F281" s="96"/>
      <c r="G281" s="96"/>
      <c r="H281" s="96"/>
      <c r="I281" s="96"/>
      <c r="J281" s="96"/>
      <c r="K281" s="97"/>
      <c r="L281" s="66"/>
      <c r="M281" s="2">
        <f t="shared" si="13"/>
        <v>0</v>
      </c>
      <c r="N281" s="2" t="s">
        <v>137</v>
      </c>
      <c r="O281" s="6"/>
    </row>
    <row r="282" spans="2:15" ht="24.9" customHeight="1" x14ac:dyDescent="0.3">
      <c r="B282" s="106"/>
      <c r="C282" s="25">
        <v>11</v>
      </c>
      <c r="D282" s="95"/>
      <c r="E282" s="96"/>
      <c r="F282" s="96"/>
      <c r="G282" s="96"/>
      <c r="H282" s="96"/>
      <c r="I282" s="96"/>
      <c r="J282" s="96"/>
      <c r="K282" s="97"/>
      <c r="L282" s="66"/>
      <c r="M282" s="2">
        <f t="shared" si="13"/>
        <v>0</v>
      </c>
      <c r="N282" s="2" t="s">
        <v>137</v>
      </c>
      <c r="O282" s="6"/>
    </row>
    <row r="283" spans="2:15" ht="24.9" customHeight="1" x14ac:dyDescent="0.3">
      <c r="B283" s="106"/>
      <c r="C283" s="25">
        <v>12</v>
      </c>
      <c r="D283" s="95"/>
      <c r="E283" s="96"/>
      <c r="F283" s="96"/>
      <c r="G283" s="96"/>
      <c r="H283" s="96"/>
      <c r="I283" s="96"/>
      <c r="J283" s="96"/>
      <c r="K283" s="97"/>
      <c r="L283" s="66"/>
      <c r="M283" s="2">
        <f t="shared" si="13"/>
        <v>0</v>
      </c>
      <c r="N283" s="2" t="s">
        <v>137</v>
      </c>
      <c r="O283" s="6"/>
    </row>
    <row r="284" spans="2:15" ht="24.9" customHeight="1" x14ac:dyDescent="0.3">
      <c r="B284" s="106"/>
      <c r="C284" s="24">
        <v>13</v>
      </c>
      <c r="D284" s="95"/>
      <c r="E284" s="96"/>
      <c r="F284" s="96"/>
      <c r="G284" s="96"/>
      <c r="H284" s="96"/>
      <c r="I284" s="96"/>
      <c r="J284" s="96"/>
      <c r="K284" s="97"/>
      <c r="L284" s="66"/>
      <c r="M284" s="2">
        <f t="shared" si="13"/>
        <v>0</v>
      </c>
      <c r="N284" s="2" t="s">
        <v>137</v>
      </c>
      <c r="O284" s="6"/>
    </row>
    <row r="285" spans="2:15" ht="24.9" customHeight="1" x14ac:dyDescent="0.3">
      <c r="B285" s="106"/>
      <c r="C285" s="25">
        <v>14</v>
      </c>
      <c r="D285" s="95"/>
      <c r="E285" s="96"/>
      <c r="F285" s="96"/>
      <c r="G285" s="96"/>
      <c r="H285" s="96"/>
      <c r="I285" s="96"/>
      <c r="J285" s="96"/>
      <c r="K285" s="97"/>
      <c r="L285" s="66"/>
      <c r="M285" s="2">
        <f t="shared" si="13"/>
        <v>0</v>
      </c>
      <c r="N285" s="2" t="s">
        <v>137</v>
      </c>
      <c r="O285" s="6"/>
    </row>
    <row r="286" spans="2:15" ht="15" customHeight="1" thickBot="1" x14ac:dyDescent="0.35">
      <c r="B286" s="107"/>
      <c r="C286" s="25">
        <v>15</v>
      </c>
      <c r="D286" s="98"/>
      <c r="E286" s="98"/>
      <c r="F286" s="98"/>
      <c r="G286" s="98"/>
      <c r="H286" s="98"/>
      <c r="I286" s="98"/>
      <c r="J286" s="98"/>
      <c r="K286" s="98"/>
      <c r="L286" s="66"/>
      <c r="M286" s="2">
        <f t="shared" si="13"/>
        <v>0</v>
      </c>
      <c r="N286" s="2" t="s">
        <v>137</v>
      </c>
      <c r="O286" s="6"/>
    </row>
    <row r="287" spans="2:15" hidden="1" x14ac:dyDescent="0.3">
      <c r="B287" s="21"/>
      <c r="C287" s="3"/>
      <c r="D287" s="13"/>
      <c r="E287" s="13"/>
      <c r="F287" s="13"/>
      <c r="G287" s="13"/>
      <c r="H287" s="13"/>
      <c r="I287" s="13"/>
      <c r="J287" s="13"/>
      <c r="K287" s="99" t="s">
        <v>136</v>
      </c>
      <c r="L287" s="100"/>
      <c r="M287" s="50">
        <f>SUM(M272:M286)</f>
        <v>0</v>
      </c>
      <c r="N287" s="2"/>
      <c r="O287" s="6"/>
    </row>
    <row r="288" spans="2:15" ht="15" thickBot="1" x14ac:dyDescent="0.35">
      <c r="C288" s="13"/>
      <c r="D288" s="13"/>
      <c r="E288" s="13"/>
      <c r="F288" s="13"/>
      <c r="G288" s="13"/>
      <c r="H288" s="13"/>
      <c r="I288" s="13"/>
      <c r="J288" s="13"/>
      <c r="K288" s="89" t="s">
        <v>22</v>
      </c>
      <c r="L288" s="90"/>
      <c r="M288" s="22">
        <f>IF(M287=0,0,IF(M287=1,10,IF(M287=2,20,IF(M287=3,30,IF(M287=4,40,IF(M287=5,50,IF(M287=6,60,IF(M287=7,70,IF(M287=8,80,IF(M287=9,90,IF(M287&gt;=10,100,0)))))))))))</f>
        <v>0</v>
      </c>
      <c r="N288" s="26"/>
      <c r="O288" s="6"/>
    </row>
    <row r="289" spans="2:15" x14ac:dyDescent="0.3">
      <c r="O289" s="6"/>
    </row>
    <row r="290" spans="2:15" ht="17.399999999999999" x14ac:dyDescent="0.3">
      <c r="B290" s="101" t="s">
        <v>101</v>
      </c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46"/>
      <c r="O290" s="6"/>
    </row>
    <row r="291" spans="2:15" ht="15" thickBot="1" x14ac:dyDescent="0.35">
      <c r="B291" s="12" t="s">
        <v>20</v>
      </c>
      <c r="C291" s="53" t="s">
        <v>19</v>
      </c>
      <c r="D291" s="102" t="s">
        <v>71</v>
      </c>
      <c r="E291" s="103"/>
      <c r="F291" s="103"/>
      <c r="G291" s="103"/>
      <c r="H291" s="103"/>
      <c r="I291" s="103"/>
      <c r="J291" s="103"/>
      <c r="K291" s="104"/>
      <c r="L291" s="48" t="s">
        <v>131</v>
      </c>
      <c r="M291" s="47" t="s">
        <v>135</v>
      </c>
      <c r="N291" s="51" t="s">
        <v>134</v>
      </c>
      <c r="O291" s="6"/>
    </row>
    <row r="292" spans="2:15" ht="24.9" customHeight="1" x14ac:dyDescent="0.3">
      <c r="B292" s="105" t="s">
        <v>102</v>
      </c>
      <c r="C292" s="24">
        <v>1</v>
      </c>
      <c r="D292" s="98"/>
      <c r="E292" s="98"/>
      <c r="F292" s="98"/>
      <c r="G292" s="98"/>
      <c r="H292" s="98"/>
      <c r="I292" s="98"/>
      <c r="J292" s="98"/>
      <c r="K292" s="98"/>
      <c r="L292" s="66"/>
      <c r="M292" s="2">
        <f>IF(N292="selecione",0,IF(N292="Autônomo",L292,L292*2))</f>
        <v>0</v>
      </c>
      <c r="N292" s="56" t="s">
        <v>137</v>
      </c>
      <c r="O292" s="6"/>
    </row>
    <row r="293" spans="2:15" ht="24.9" customHeight="1" x14ac:dyDescent="0.3">
      <c r="B293" s="106"/>
      <c r="C293" s="25">
        <v>2</v>
      </c>
      <c r="D293" s="108"/>
      <c r="E293" s="109"/>
      <c r="F293" s="109"/>
      <c r="G293" s="109"/>
      <c r="H293" s="109"/>
      <c r="I293" s="109"/>
      <c r="J293" s="109"/>
      <c r="K293" s="110"/>
      <c r="L293" s="67"/>
      <c r="M293" s="2">
        <f t="shared" ref="M293:M306" si="14">IF(N293="selecione",0,IF(N293="Autônomo",L293,L293*2))</f>
        <v>0</v>
      </c>
      <c r="N293" s="56" t="s">
        <v>137</v>
      </c>
      <c r="O293" s="6"/>
    </row>
    <row r="294" spans="2:15" ht="24.9" customHeight="1" x14ac:dyDescent="0.3">
      <c r="B294" s="106"/>
      <c r="C294" s="25">
        <v>3</v>
      </c>
      <c r="D294" s="95"/>
      <c r="E294" s="96"/>
      <c r="F294" s="96"/>
      <c r="G294" s="96"/>
      <c r="H294" s="96"/>
      <c r="I294" s="96"/>
      <c r="J294" s="96"/>
      <c r="K294" s="97"/>
      <c r="L294" s="66"/>
      <c r="M294" s="2">
        <f t="shared" si="14"/>
        <v>0</v>
      </c>
      <c r="N294" s="2" t="s">
        <v>137</v>
      </c>
      <c r="O294" s="6"/>
    </row>
    <row r="295" spans="2:15" ht="24.9" customHeight="1" x14ac:dyDescent="0.3">
      <c r="B295" s="106"/>
      <c r="C295" s="25">
        <v>4</v>
      </c>
      <c r="D295" s="95"/>
      <c r="E295" s="96"/>
      <c r="F295" s="96"/>
      <c r="G295" s="96"/>
      <c r="H295" s="96"/>
      <c r="I295" s="96"/>
      <c r="J295" s="96"/>
      <c r="K295" s="97"/>
      <c r="L295" s="66"/>
      <c r="M295" s="2">
        <f t="shared" si="14"/>
        <v>0</v>
      </c>
      <c r="N295" s="2" t="s">
        <v>137</v>
      </c>
      <c r="O295" s="6"/>
    </row>
    <row r="296" spans="2:15" ht="24.9" customHeight="1" x14ac:dyDescent="0.3">
      <c r="B296" s="106"/>
      <c r="C296" s="24">
        <v>5</v>
      </c>
      <c r="D296" s="95"/>
      <c r="E296" s="96"/>
      <c r="F296" s="96"/>
      <c r="G296" s="96"/>
      <c r="H296" s="96"/>
      <c r="I296" s="96"/>
      <c r="J296" s="96"/>
      <c r="K296" s="97"/>
      <c r="L296" s="66"/>
      <c r="M296" s="2">
        <f t="shared" si="14"/>
        <v>0</v>
      </c>
      <c r="N296" s="2" t="s">
        <v>137</v>
      </c>
      <c r="O296" s="6"/>
    </row>
    <row r="297" spans="2:15" ht="24.9" customHeight="1" x14ac:dyDescent="0.3">
      <c r="B297" s="106"/>
      <c r="C297" s="25">
        <v>6</v>
      </c>
      <c r="D297" s="95"/>
      <c r="E297" s="96"/>
      <c r="F297" s="96"/>
      <c r="G297" s="96"/>
      <c r="H297" s="96"/>
      <c r="I297" s="96"/>
      <c r="J297" s="96"/>
      <c r="K297" s="97"/>
      <c r="L297" s="66"/>
      <c r="M297" s="2">
        <f t="shared" si="14"/>
        <v>0</v>
      </c>
      <c r="N297" s="2" t="s">
        <v>137</v>
      </c>
      <c r="O297" s="6"/>
    </row>
    <row r="298" spans="2:15" ht="24.9" customHeight="1" x14ac:dyDescent="0.3">
      <c r="B298" s="106"/>
      <c r="C298" s="25">
        <v>7</v>
      </c>
      <c r="D298" s="95"/>
      <c r="E298" s="96"/>
      <c r="F298" s="96"/>
      <c r="G298" s="96"/>
      <c r="H298" s="96"/>
      <c r="I298" s="96"/>
      <c r="J298" s="96"/>
      <c r="K298" s="97"/>
      <c r="L298" s="66"/>
      <c r="M298" s="2">
        <f t="shared" si="14"/>
        <v>0</v>
      </c>
      <c r="N298" s="2" t="s">
        <v>137</v>
      </c>
      <c r="O298" s="6"/>
    </row>
    <row r="299" spans="2:15" ht="24.9" customHeight="1" x14ac:dyDescent="0.3">
      <c r="B299" s="106"/>
      <c r="C299" s="25">
        <v>8</v>
      </c>
      <c r="D299" s="95"/>
      <c r="E299" s="96"/>
      <c r="F299" s="96"/>
      <c r="G299" s="96"/>
      <c r="H299" s="96"/>
      <c r="I299" s="96"/>
      <c r="J299" s="96"/>
      <c r="K299" s="97"/>
      <c r="L299" s="66"/>
      <c r="M299" s="2">
        <f t="shared" si="14"/>
        <v>0</v>
      </c>
      <c r="N299" s="2" t="s">
        <v>137</v>
      </c>
      <c r="O299" s="6"/>
    </row>
    <row r="300" spans="2:15" ht="24.9" customHeight="1" x14ac:dyDescent="0.3">
      <c r="B300" s="106"/>
      <c r="C300" s="24">
        <v>9</v>
      </c>
      <c r="D300" s="95"/>
      <c r="E300" s="96"/>
      <c r="F300" s="96"/>
      <c r="G300" s="96"/>
      <c r="H300" s="96"/>
      <c r="I300" s="96"/>
      <c r="J300" s="96"/>
      <c r="K300" s="97"/>
      <c r="L300" s="66"/>
      <c r="M300" s="2">
        <f t="shared" si="14"/>
        <v>0</v>
      </c>
      <c r="N300" s="2" t="s">
        <v>137</v>
      </c>
      <c r="O300" s="6"/>
    </row>
    <row r="301" spans="2:15" ht="24.9" customHeight="1" x14ac:dyDescent="0.3">
      <c r="B301" s="106"/>
      <c r="C301" s="25">
        <v>10</v>
      </c>
      <c r="D301" s="95"/>
      <c r="E301" s="96"/>
      <c r="F301" s="96"/>
      <c r="G301" s="96"/>
      <c r="H301" s="96"/>
      <c r="I301" s="96"/>
      <c r="J301" s="96"/>
      <c r="K301" s="97"/>
      <c r="L301" s="66"/>
      <c r="M301" s="2">
        <f t="shared" si="14"/>
        <v>0</v>
      </c>
      <c r="N301" s="2" t="s">
        <v>137</v>
      </c>
      <c r="O301" s="6"/>
    </row>
    <row r="302" spans="2:15" ht="24.9" customHeight="1" x14ac:dyDescent="0.3">
      <c r="B302" s="106"/>
      <c r="C302" s="25">
        <v>11</v>
      </c>
      <c r="D302" s="95"/>
      <c r="E302" s="96"/>
      <c r="F302" s="96"/>
      <c r="G302" s="96"/>
      <c r="H302" s="96"/>
      <c r="I302" s="96"/>
      <c r="J302" s="96"/>
      <c r="K302" s="97"/>
      <c r="L302" s="66"/>
      <c r="M302" s="2">
        <f t="shared" si="14"/>
        <v>0</v>
      </c>
      <c r="N302" s="2" t="s">
        <v>137</v>
      </c>
      <c r="O302" s="6"/>
    </row>
    <row r="303" spans="2:15" ht="24.9" customHeight="1" x14ac:dyDescent="0.3">
      <c r="B303" s="106"/>
      <c r="C303" s="25">
        <v>12</v>
      </c>
      <c r="D303" s="95"/>
      <c r="E303" s="96"/>
      <c r="F303" s="96"/>
      <c r="G303" s="96"/>
      <c r="H303" s="96"/>
      <c r="I303" s="96"/>
      <c r="J303" s="96"/>
      <c r="K303" s="97"/>
      <c r="L303" s="66"/>
      <c r="M303" s="2">
        <f t="shared" si="14"/>
        <v>0</v>
      </c>
      <c r="N303" s="2" t="s">
        <v>137</v>
      </c>
      <c r="O303" s="6"/>
    </row>
    <row r="304" spans="2:15" ht="24.9" customHeight="1" x14ac:dyDescent="0.3">
      <c r="B304" s="106"/>
      <c r="C304" s="24">
        <v>13</v>
      </c>
      <c r="D304" s="95"/>
      <c r="E304" s="96"/>
      <c r="F304" s="96"/>
      <c r="G304" s="96"/>
      <c r="H304" s="96"/>
      <c r="I304" s="96"/>
      <c r="J304" s="96"/>
      <c r="K304" s="97"/>
      <c r="L304" s="66"/>
      <c r="M304" s="2">
        <f t="shared" si="14"/>
        <v>0</v>
      </c>
      <c r="N304" s="2" t="s">
        <v>137</v>
      </c>
      <c r="O304" s="6"/>
    </row>
    <row r="305" spans="2:15" ht="24.9" customHeight="1" x14ac:dyDescent="0.3">
      <c r="B305" s="106"/>
      <c r="C305" s="25">
        <v>14</v>
      </c>
      <c r="D305" s="95"/>
      <c r="E305" s="96"/>
      <c r="F305" s="96"/>
      <c r="G305" s="96"/>
      <c r="H305" s="96"/>
      <c r="I305" s="96"/>
      <c r="J305" s="96"/>
      <c r="K305" s="97"/>
      <c r="L305" s="66"/>
      <c r="M305" s="2">
        <f t="shared" si="14"/>
        <v>0</v>
      </c>
      <c r="N305" s="2" t="s">
        <v>137</v>
      </c>
      <c r="O305" s="6"/>
    </row>
    <row r="306" spans="2:15" ht="24.9" customHeight="1" thickBot="1" x14ac:dyDescent="0.35">
      <c r="B306" s="107"/>
      <c r="C306" s="25">
        <v>15</v>
      </c>
      <c r="D306" s="98"/>
      <c r="E306" s="98"/>
      <c r="F306" s="98"/>
      <c r="G306" s="98"/>
      <c r="H306" s="98"/>
      <c r="I306" s="98"/>
      <c r="J306" s="98"/>
      <c r="K306" s="98"/>
      <c r="L306" s="66"/>
      <c r="M306" s="2">
        <f t="shared" si="14"/>
        <v>0</v>
      </c>
      <c r="N306" s="2" t="s">
        <v>137</v>
      </c>
      <c r="O306" s="6"/>
    </row>
    <row r="307" spans="2:15" hidden="1" x14ac:dyDescent="0.3">
      <c r="B307" s="21"/>
      <c r="C307" s="3"/>
      <c r="D307" s="13"/>
      <c r="E307" s="13"/>
      <c r="F307" s="13"/>
      <c r="G307" s="13"/>
      <c r="H307" s="13"/>
      <c r="I307" s="13"/>
      <c r="J307" s="13"/>
      <c r="K307" s="99" t="s">
        <v>136</v>
      </c>
      <c r="L307" s="100"/>
      <c r="M307" s="50">
        <f>SUM(M292:M306)</f>
        <v>0</v>
      </c>
      <c r="N307" s="13"/>
      <c r="O307" s="6"/>
    </row>
    <row r="308" spans="2:15" ht="15" thickBot="1" x14ac:dyDescent="0.35">
      <c r="C308" s="13"/>
      <c r="D308" s="13"/>
      <c r="E308" s="13"/>
      <c r="F308" s="13"/>
      <c r="G308" s="13"/>
      <c r="H308" s="13"/>
      <c r="I308" s="13"/>
      <c r="J308" s="13"/>
      <c r="K308" s="89" t="s">
        <v>22</v>
      </c>
      <c r="L308" s="90"/>
      <c r="M308" s="22">
        <f>IF(M307=0,0,IF(M307=1,10,IF(M307=2,20,IF(M307=3,30,IF(M307=4,40,IF(M307=5,50,IF(M307=6,60,IF(M307=7,70,IF(M307=8,80,IF(M307=9,90,IF(M307&gt;=10,100,0)))))))))))</f>
        <v>0</v>
      </c>
      <c r="N308" s="26"/>
      <c r="O308" s="6"/>
    </row>
    <row r="309" spans="2:15" x14ac:dyDescent="0.3">
      <c r="C309" s="13"/>
      <c r="D309" s="13"/>
      <c r="E309" s="13"/>
      <c r="F309" s="13"/>
      <c r="G309" s="13"/>
      <c r="H309" s="13"/>
      <c r="I309" s="13"/>
      <c r="J309" s="13"/>
      <c r="K309" s="52"/>
      <c r="L309" s="52"/>
      <c r="M309" s="26"/>
      <c r="N309" s="26"/>
      <c r="O309" s="6"/>
    </row>
    <row r="310" spans="2:15" ht="11.25" customHeight="1" x14ac:dyDescent="0.3">
      <c r="C310" s="91" t="s">
        <v>103</v>
      </c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39"/>
      <c r="O310" s="6"/>
    </row>
    <row r="311" spans="2:15" x14ac:dyDescent="0.3"/>
  </sheetData>
  <sheetProtection algorithmName="SHA-512" hashValue="kV7vpnC9raKUkF0VIy6Pgrn0JOJqXplcQRw9s6zcNS6WA1Rm0l1J2skT5UubZ4uODf2cRBd7wNCoOsyn1jl9/w==" saltValue="pZbE0Tu0AILFsKGdeesCCg==" spinCount="100000" sheet="1" formatCells="0" formatColumns="0" formatRows="0" insertColumns="0" insertRows="0" deleteColumns="0" deleteRows="0" sort="0" autoFilter="0" pivotTables="0"/>
  <protectedRanges>
    <protectedRange sqref="F3:M3" name="Intervalo16"/>
    <protectedRange sqref="D272:L286 N272:N286" name="Intervalo14"/>
    <protectedRange sqref="D230:L244" name="Intervalo12"/>
    <protectedRange sqref="D189:L203" name="Intervalo10"/>
    <protectedRange sqref="D147:L161" name="Intervalo8"/>
    <protectedRange sqref="D112:L121" name="Intervalo6"/>
    <protectedRange sqref="D82:L91" name="Intervalo4"/>
    <protectedRange sqref="D52:L61" name="Intervalo2"/>
    <protectedRange sqref="D32:L46" name="Intervalo1"/>
    <protectedRange sqref="D67:L76" name="Intervalo3"/>
    <protectedRange sqref="D97:L106" name="Intervalo5"/>
    <protectedRange sqref="D127:L141" name="Intervalo7"/>
    <protectedRange sqref="D169:L183" name="Intervalo9"/>
    <protectedRange sqref="D209:L223" name="Intervalo11"/>
    <protectedRange sqref="D252:L266 N252:N266" name="Intervalo13"/>
    <protectedRange sqref="D292:L306 N292:N306" name="Intervalo15"/>
  </protectedRanges>
  <mergeCells count="320">
    <mergeCell ref="B28:M28"/>
    <mergeCell ref="B30:M30"/>
    <mergeCell ref="D11:D13"/>
    <mergeCell ref="D14:D15"/>
    <mergeCell ref="D16:D17"/>
    <mergeCell ref="G15:I15"/>
    <mergeCell ref="G16:I16"/>
    <mergeCell ref="C2:G2"/>
    <mergeCell ref="L1:O1"/>
    <mergeCell ref="D1:J1"/>
    <mergeCell ref="B10:C17"/>
    <mergeCell ref="B18:C21"/>
    <mergeCell ref="B22:C24"/>
    <mergeCell ref="D22:E22"/>
    <mergeCell ref="D23:E23"/>
    <mergeCell ref="D24:E24"/>
    <mergeCell ref="D20:E20"/>
    <mergeCell ref="D21:E21"/>
    <mergeCell ref="D18:D19"/>
    <mergeCell ref="G22:I22"/>
    <mergeCell ref="G23:I23"/>
    <mergeCell ref="G24:I24"/>
    <mergeCell ref="B25:I25"/>
    <mergeCell ref="B5:O6"/>
    <mergeCell ref="D66:K66"/>
    <mergeCell ref="B65:M65"/>
    <mergeCell ref="D55:K55"/>
    <mergeCell ref="K63:L63"/>
    <mergeCell ref="K62:L62"/>
    <mergeCell ref="D41:J41"/>
    <mergeCell ref="D42:J42"/>
    <mergeCell ref="D43:J43"/>
    <mergeCell ref="D44:J44"/>
    <mergeCell ref="D45:J45"/>
    <mergeCell ref="B32:B46"/>
    <mergeCell ref="D32:J32"/>
    <mergeCell ref="D33:J33"/>
    <mergeCell ref="D34:J34"/>
    <mergeCell ref="D35:J35"/>
    <mergeCell ref="D36:J36"/>
    <mergeCell ref="D39:J39"/>
    <mergeCell ref="D37:J37"/>
    <mergeCell ref="D38:J38"/>
    <mergeCell ref="D40:J40"/>
    <mergeCell ref="B50:M50"/>
    <mergeCell ref="K48:L48"/>
    <mergeCell ref="K47:L47"/>
    <mergeCell ref="F3:M3"/>
    <mergeCell ref="C3:E3"/>
    <mergeCell ref="G17:I17"/>
    <mergeCell ref="G18:I18"/>
    <mergeCell ref="G19:I19"/>
    <mergeCell ref="G20:I20"/>
    <mergeCell ref="G21:I21"/>
    <mergeCell ref="B9:E9"/>
    <mergeCell ref="D10:E10"/>
    <mergeCell ref="G10:I10"/>
    <mergeCell ref="G11:I11"/>
    <mergeCell ref="G12:I12"/>
    <mergeCell ref="G13:I13"/>
    <mergeCell ref="G14:I14"/>
    <mergeCell ref="B8:O8"/>
    <mergeCell ref="D31:J31"/>
    <mergeCell ref="B52:B61"/>
    <mergeCell ref="D56:K56"/>
    <mergeCell ref="D57:K57"/>
    <mergeCell ref="D58:K58"/>
    <mergeCell ref="D59:K59"/>
    <mergeCell ref="D60:K60"/>
    <mergeCell ref="D61:K61"/>
    <mergeCell ref="D51:K51"/>
    <mergeCell ref="D52:K52"/>
    <mergeCell ref="D54:K54"/>
    <mergeCell ref="D53:K53"/>
    <mergeCell ref="D46:J46"/>
    <mergeCell ref="B67:B76"/>
    <mergeCell ref="D67:K67"/>
    <mergeCell ref="D68:K68"/>
    <mergeCell ref="D69:K69"/>
    <mergeCell ref="D70:K70"/>
    <mergeCell ref="D71:K71"/>
    <mergeCell ref="D72:K72"/>
    <mergeCell ref="D73:K73"/>
    <mergeCell ref="D74:K74"/>
    <mergeCell ref="D75:K75"/>
    <mergeCell ref="D76:K76"/>
    <mergeCell ref="K92:L92"/>
    <mergeCell ref="K93:L93"/>
    <mergeCell ref="K77:L77"/>
    <mergeCell ref="K78:L78"/>
    <mergeCell ref="B80:M80"/>
    <mergeCell ref="D81:K81"/>
    <mergeCell ref="B82:B91"/>
    <mergeCell ref="D82:K82"/>
    <mergeCell ref="D83:K83"/>
    <mergeCell ref="D84:K84"/>
    <mergeCell ref="D85:K85"/>
    <mergeCell ref="D86:K86"/>
    <mergeCell ref="D87:K87"/>
    <mergeCell ref="D88:K88"/>
    <mergeCell ref="D89:K89"/>
    <mergeCell ref="D90:K90"/>
    <mergeCell ref="D91:K91"/>
    <mergeCell ref="K108:L108"/>
    <mergeCell ref="B110:M110"/>
    <mergeCell ref="B112:B121"/>
    <mergeCell ref="B95:M95"/>
    <mergeCell ref="D96:K96"/>
    <mergeCell ref="B97:B106"/>
    <mergeCell ref="D97:K97"/>
    <mergeCell ref="D98:K98"/>
    <mergeCell ref="D99:K99"/>
    <mergeCell ref="D100:K100"/>
    <mergeCell ref="D101:K101"/>
    <mergeCell ref="D102:K102"/>
    <mergeCell ref="D103:K103"/>
    <mergeCell ref="D104:K104"/>
    <mergeCell ref="D105:K105"/>
    <mergeCell ref="D106:K106"/>
    <mergeCell ref="K107:L107"/>
    <mergeCell ref="K122:L122"/>
    <mergeCell ref="K123:L123"/>
    <mergeCell ref="D111:L111"/>
    <mergeCell ref="D112:L112"/>
    <mergeCell ref="D113:L113"/>
    <mergeCell ref="D114:L114"/>
    <mergeCell ref="D115:L115"/>
    <mergeCell ref="D116:L116"/>
    <mergeCell ref="D117:L117"/>
    <mergeCell ref="D118:L118"/>
    <mergeCell ref="D119:L119"/>
    <mergeCell ref="D120:L120"/>
    <mergeCell ref="D121:L121"/>
    <mergeCell ref="K142:L142"/>
    <mergeCell ref="K143:L143"/>
    <mergeCell ref="B127:B141"/>
    <mergeCell ref="B145:M145"/>
    <mergeCell ref="D146:L146"/>
    <mergeCell ref="B125:M125"/>
    <mergeCell ref="D126:L126"/>
    <mergeCell ref="D127:L127"/>
    <mergeCell ref="D128:L128"/>
    <mergeCell ref="D129:L129"/>
    <mergeCell ref="D130:L130"/>
    <mergeCell ref="D137:L137"/>
    <mergeCell ref="D138:L138"/>
    <mergeCell ref="D139:L139"/>
    <mergeCell ref="D140:L140"/>
    <mergeCell ref="D141:L141"/>
    <mergeCell ref="D131:L131"/>
    <mergeCell ref="D132:L132"/>
    <mergeCell ref="D133:L133"/>
    <mergeCell ref="D134:L134"/>
    <mergeCell ref="D135:L135"/>
    <mergeCell ref="D136:L136"/>
    <mergeCell ref="K162:L162"/>
    <mergeCell ref="K163:L163"/>
    <mergeCell ref="B167:M167"/>
    <mergeCell ref="B169:B183"/>
    <mergeCell ref="D181:K181"/>
    <mergeCell ref="D182:K182"/>
    <mergeCell ref="B147:B161"/>
    <mergeCell ref="D147:L147"/>
    <mergeCell ref="D148:L148"/>
    <mergeCell ref="D149:L149"/>
    <mergeCell ref="D150:L150"/>
    <mergeCell ref="D157:L157"/>
    <mergeCell ref="D158:L158"/>
    <mergeCell ref="D159:L159"/>
    <mergeCell ref="D160:L160"/>
    <mergeCell ref="D161:L161"/>
    <mergeCell ref="D183:K183"/>
    <mergeCell ref="B165:M165"/>
    <mergeCell ref="D168:K168"/>
    <mergeCell ref="B187:M187"/>
    <mergeCell ref="K184:L184"/>
    <mergeCell ref="K185:L185"/>
    <mergeCell ref="D169:K169"/>
    <mergeCell ref="D170:K170"/>
    <mergeCell ref="D171:K171"/>
    <mergeCell ref="D172:K172"/>
    <mergeCell ref="D173:K173"/>
    <mergeCell ref="D174:K174"/>
    <mergeCell ref="D175:K175"/>
    <mergeCell ref="D176:K176"/>
    <mergeCell ref="D177:K177"/>
    <mergeCell ref="D178:K178"/>
    <mergeCell ref="D180:K180"/>
    <mergeCell ref="D179:K179"/>
    <mergeCell ref="D188:K188"/>
    <mergeCell ref="B189:B203"/>
    <mergeCell ref="D189:K189"/>
    <mergeCell ref="D190:K190"/>
    <mergeCell ref="D191:K191"/>
    <mergeCell ref="D192:K192"/>
    <mergeCell ref="D193:K193"/>
    <mergeCell ref="D194:K194"/>
    <mergeCell ref="D195:K195"/>
    <mergeCell ref="D196:K196"/>
    <mergeCell ref="D197:K197"/>
    <mergeCell ref="D198:K198"/>
    <mergeCell ref="D199:K199"/>
    <mergeCell ref="D200:K200"/>
    <mergeCell ref="D201:K201"/>
    <mergeCell ref="D202:K202"/>
    <mergeCell ref="D216:K216"/>
    <mergeCell ref="D217:K217"/>
    <mergeCell ref="D218:K218"/>
    <mergeCell ref="D219:K219"/>
    <mergeCell ref="D220:K220"/>
    <mergeCell ref="D221:K221"/>
    <mergeCell ref="D203:K203"/>
    <mergeCell ref="K204:L204"/>
    <mergeCell ref="K205:L205"/>
    <mergeCell ref="B228:M228"/>
    <mergeCell ref="B230:B244"/>
    <mergeCell ref="L208:M208"/>
    <mergeCell ref="L188:M188"/>
    <mergeCell ref="L168:M168"/>
    <mergeCell ref="D244:K244"/>
    <mergeCell ref="D240:K240"/>
    <mergeCell ref="D241:K241"/>
    <mergeCell ref="D242:K242"/>
    <mergeCell ref="D243:K243"/>
    <mergeCell ref="K224:L224"/>
    <mergeCell ref="K225:L225"/>
    <mergeCell ref="B207:M207"/>
    <mergeCell ref="B209:B223"/>
    <mergeCell ref="D222:K222"/>
    <mergeCell ref="D223:K223"/>
    <mergeCell ref="D208:K208"/>
    <mergeCell ref="D209:K209"/>
    <mergeCell ref="D210:K210"/>
    <mergeCell ref="D211:K211"/>
    <mergeCell ref="D212:K212"/>
    <mergeCell ref="D213:K213"/>
    <mergeCell ref="D214:K214"/>
    <mergeCell ref="D215:K215"/>
    <mergeCell ref="K245:L245"/>
    <mergeCell ref="K246:L246"/>
    <mergeCell ref="L229:M229"/>
    <mergeCell ref="D229:K229"/>
    <mergeCell ref="D230:K230"/>
    <mergeCell ref="D231:K231"/>
    <mergeCell ref="D232:K232"/>
    <mergeCell ref="D233:K233"/>
    <mergeCell ref="D234:K234"/>
    <mergeCell ref="D235:K235"/>
    <mergeCell ref="D236:K236"/>
    <mergeCell ref="D237:K237"/>
    <mergeCell ref="D238:K238"/>
    <mergeCell ref="D239:K239"/>
    <mergeCell ref="K267:L267"/>
    <mergeCell ref="B248:M248"/>
    <mergeCell ref="B250:M250"/>
    <mergeCell ref="B252:B266"/>
    <mergeCell ref="D266:K266"/>
    <mergeCell ref="D262:K262"/>
    <mergeCell ref="D263:K263"/>
    <mergeCell ref="D264:K264"/>
    <mergeCell ref="D265:K265"/>
    <mergeCell ref="D251:K251"/>
    <mergeCell ref="D252:K252"/>
    <mergeCell ref="D253:K253"/>
    <mergeCell ref="D254:K254"/>
    <mergeCell ref="D255:K255"/>
    <mergeCell ref="D256:K256"/>
    <mergeCell ref="D257:K257"/>
    <mergeCell ref="D258:K258"/>
    <mergeCell ref="D259:K259"/>
    <mergeCell ref="D260:K260"/>
    <mergeCell ref="D261:K261"/>
    <mergeCell ref="K268:L268"/>
    <mergeCell ref="B270:M270"/>
    <mergeCell ref="D271:K271"/>
    <mergeCell ref="B273:B286"/>
    <mergeCell ref="D272:K272"/>
    <mergeCell ref="D273:K273"/>
    <mergeCell ref="D274:K274"/>
    <mergeCell ref="D275:K275"/>
    <mergeCell ref="D276:K276"/>
    <mergeCell ref="D277:K277"/>
    <mergeCell ref="D278:K278"/>
    <mergeCell ref="D279:K279"/>
    <mergeCell ref="D280:K280"/>
    <mergeCell ref="D281:K281"/>
    <mergeCell ref="D282:K282"/>
    <mergeCell ref="D299:K299"/>
    <mergeCell ref="D300:K300"/>
    <mergeCell ref="D301:K301"/>
    <mergeCell ref="D302:K302"/>
    <mergeCell ref="D283:K283"/>
    <mergeCell ref="D284:K284"/>
    <mergeCell ref="D285:K285"/>
    <mergeCell ref="D286:K286"/>
    <mergeCell ref="K287:L287"/>
    <mergeCell ref="K308:L308"/>
    <mergeCell ref="C310:M310"/>
    <mergeCell ref="D151:L151"/>
    <mergeCell ref="D152:L152"/>
    <mergeCell ref="D153:L153"/>
    <mergeCell ref="D154:L154"/>
    <mergeCell ref="D155:L155"/>
    <mergeCell ref="D156:L156"/>
    <mergeCell ref="D303:K303"/>
    <mergeCell ref="D304:K304"/>
    <mergeCell ref="D305:K305"/>
    <mergeCell ref="D306:K306"/>
    <mergeCell ref="K307:L307"/>
    <mergeCell ref="K288:L288"/>
    <mergeCell ref="B290:M290"/>
    <mergeCell ref="D291:K291"/>
    <mergeCell ref="B292:B306"/>
    <mergeCell ref="D292:K292"/>
    <mergeCell ref="D293:K293"/>
    <mergeCell ref="D294:K294"/>
    <mergeCell ref="D295:K295"/>
    <mergeCell ref="D296:K296"/>
    <mergeCell ref="D297:K297"/>
    <mergeCell ref="D298:K298"/>
  </mergeCells>
  <dataValidations xWindow="910" yWindow="286" count="16">
    <dataValidation type="list" allowBlank="1" showInputMessage="1" showErrorMessage="1" sqref="L33:L46">
      <formula1>$O$25:$O$32</formula1>
    </dataValidation>
    <dataValidation type="list" allowBlank="1" showInputMessage="1" showErrorMessage="1" errorTitle="Escolha um valor Qualis válido:" error="A1, A2, B1, B2, B3, B4, B5 ou C" promptTitle="Escolha uma das opões:" prompt="A1, A2, A3, A4, B1, B2, B3 ou B4_x000a_Qualis Capes, disponível em:_x000a_https://sucupira.capes.gov.br/sucupira" sqref="L32">
      <formula1>$O$25:$O$32</formula1>
    </dataValidation>
    <dataValidation allowBlank="1" showInputMessage="1" showErrorMessage="1" promptTitle="Cálculo automático" prompt="O cálculo é realizado automáticamente a partir da entrada de dados nas células anteriores._x000a__x000a_" sqref="M32:N32 M33:M46"/>
    <dataValidation allowBlank="1" showInputMessage="1" showErrorMessage="1" prompt="Digite o ISSN da revista" sqref="K32"/>
    <dataValidation allowBlank="1" showInputMessage="1" showErrorMessage="1" prompt="Preencha as planilhas abaixo, os valores serão automaticamente calculados aqui." sqref="J10 J25"/>
    <dataValidation allowBlank="1" showInputMessage="1" showErrorMessage="1" prompt="Preencha os dados da referência e insira o ISBN do Livro. A pontuação é gerada automáticamente." sqref="M52:N52"/>
    <dataValidation allowBlank="1" showInputMessage="1" showErrorMessage="1" prompt="Inclua a referência do artigo completa conforme normas da ABNT" sqref="D32:J32 D230:J230 D52:K52 D67:K67 D82:K82"/>
    <dataValidation allowBlank="1" showInputMessage="1" showErrorMessage="1" promptTitle="Outras publicações" prompt="são publicações em periódicos não classificados no_x000a_qualis da CAPES, boletins, circulares técnicas, exceto publicações em jornais." sqref="D97:K97"/>
    <dataValidation allowBlank="1" showInputMessage="1" showErrorMessage="1" promptTitle="Outras publicações" sqref="D112:L112 D127:L127 D147:L147 D169 L272 D189 D292 D209 L209 D252 L252 L292"/>
    <dataValidation allowBlank="1" showInputMessage="1" showErrorMessage="1" promptTitle="Escolha uma das opões:" sqref="L230:L244"/>
    <dataValidation allowBlank="1" showInputMessage="1" showErrorMessage="1" prompt="_x000a_" sqref="M231:N244"/>
    <dataValidation allowBlank="1" showInputMessage="1" showErrorMessage="1" prompt="Clique sobre os itens destacados em azul para ir direto para planilha de pontuação específca." sqref="G10:I10"/>
    <dataValidation allowBlank="1" showInputMessage="1" showErrorMessage="1" prompt="Inclua o ISBN do Livro" sqref="L52"/>
    <dataValidation allowBlank="1" showInputMessage="1" showErrorMessage="1" prompt="Somente número de semestres completos." sqref="L169"/>
    <dataValidation allowBlank="1" showInputMessage="1" showErrorMessage="1" prompt="Número de semestres completos." sqref="L189"/>
    <dataValidation type="list" allowBlank="1" showInputMessage="1" showErrorMessage="1" errorTitle="Selecione uma das opções" error="- Vínculo empregatício (carteira de trabalho ou atestado do empregador, com CNPJ);_x000a_- Autônomo;" promptTitle="Escolha uma das opões:" prompt="- Vínculo empregatício (carteira de trabalho ou atestado do empregador, com CNPJ);_x000a_- Autônomo;" sqref="N252:N266 N272:N286 N292:N306">
      <formula1>$O$269:$O$271</formula1>
    </dataValidation>
  </dataValidations>
  <hyperlinks>
    <hyperlink ref="G10:I10" location="Pontuação_Mestrado!M48" display="A- Pontuação Artigos Científicos"/>
    <hyperlink ref="G11:I11" location="Pontuação_Mestrado!M63" display="B- Pontuação Livros Inteiros"/>
    <hyperlink ref="G12:I12" location="Pontuação_Mestrado!M78" display="C - Pontuação Livros Capítulos"/>
    <hyperlink ref="G13:I13" location="Pontuação_Mestrado!M93" display="D - Pontuação Livros Organização"/>
    <hyperlink ref="G14:I14" location="Pontuação_Mestrado!M108" display="E - Pontuação Outras Publicações"/>
    <hyperlink ref="G15:I15" location="Pontuação_Mestrado!M123" display="F - Pontuação Patentes ou produtos"/>
    <hyperlink ref="G16:I16" location="Pontuação_Mestrado!M143" display="G - Pontuação Artigos em Congressos"/>
    <hyperlink ref="G17:I17" location="Pontuação_Mestrado!M163" display="H - Pontuação Resumos em Congressos"/>
    <hyperlink ref="G18:I18" location="Pontuação_Mestrado!M185" display="I - Pontuação Monitorias e estágios"/>
    <hyperlink ref="G19:I19" location="Pontuação_Mestrado!M205" display="J - Pontuação Bolsas"/>
    <hyperlink ref="G20:I20" location="Pontuação_Mestrado!M225" display="K - Pontuação Docência"/>
    <hyperlink ref="G21:I21" location="Pontuação_Mestrado!M246" display="L - Pontuação Capacitação"/>
    <hyperlink ref="G22:I22" location="Pontuação_Mestrado!M268" display="M - Pontuação Exp. Extensão"/>
    <hyperlink ref="G23:I23" location="Pontuação_Mestrado!M288" display="N - Pontuação Exp. Pesquisa"/>
    <hyperlink ref="G24:I24" location="Pontuação_Mestrado!M308" display="O - Pontuação Exp. Outras Atividades"/>
    <hyperlink ref="L1:O1" location="'Instruções de preenchimento'!A1" display="Instruções"/>
  </hyperlinks>
  <pageMargins left="0.23622047244094491" right="0.23622047244094491" top="0.74803149606299213" bottom="0.74803149606299213" header="0.31496062992125984" footer="0.31496062992125984"/>
  <pageSetup paperSize="8" scale="69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N57"/>
  <sheetViews>
    <sheetView zoomScale="110" zoomScaleNormal="110" workbookViewId="0"/>
  </sheetViews>
  <sheetFormatPr defaultColWidth="0" defaultRowHeight="14.4" zeroHeight="1" x14ac:dyDescent="0.3"/>
  <cols>
    <col min="1" max="1" width="2.109375" customWidth="1"/>
    <col min="2" max="2" width="12.6640625" customWidth="1"/>
    <col min="3" max="3" width="13.44140625" customWidth="1"/>
    <col min="4" max="4" width="17" customWidth="1"/>
    <col min="5" max="5" width="14.33203125" customWidth="1"/>
    <col min="6" max="6" width="17.6640625" customWidth="1"/>
    <col min="7" max="7" width="17" customWidth="1"/>
    <col min="8" max="8" width="17.88671875" customWidth="1"/>
    <col min="9" max="10" width="21" customWidth="1"/>
    <col min="11" max="11" width="1.5546875" customWidth="1"/>
    <col min="12" max="16384" width="9.109375" hidden="1"/>
  </cols>
  <sheetData>
    <row r="1" spans="2:14" ht="30" x14ac:dyDescent="0.3">
      <c r="B1" s="163" t="s">
        <v>48</v>
      </c>
      <c r="C1" s="163"/>
      <c r="D1" s="163"/>
      <c r="E1" s="163"/>
      <c r="F1" s="163"/>
      <c r="G1" s="163"/>
      <c r="H1" s="163"/>
      <c r="I1" s="163"/>
      <c r="J1" s="163"/>
      <c r="K1" s="23"/>
      <c r="L1" s="20"/>
      <c r="M1" s="186" t="s">
        <v>1</v>
      </c>
      <c r="N1" s="186"/>
    </row>
    <row r="2" spans="2:14" s="1" customFormat="1" x14ac:dyDescent="0.3"/>
    <row r="3" spans="2:14" s="1" customFormat="1" ht="15.6" x14ac:dyDescent="0.3">
      <c r="B3" s="68" t="s">
        <v>144</v>
      </c>
      <c r="C3" s="69"/>
      <c r="D3" s="69"/>
      <c r="E3" s="69"/>
      <c r="F3" s="69"/>
      <c r="G3" s="69"/>
      <c r="H3" s="69"/>
      <c r="I3" s="69"/>
      <c r="J3" s="69"/>
    </row>
    <row r="4" spans="2:14" s="1" customFormat="1" x14ac:dyDescent="0.3"/>
    <row r="5" spans="2:14" s="1" customFormat="1" x14ac:dyDescent="0.3">
      <c r="B5" s="1" t="s">
        <v>108</v>
      </c>
    </row>
    <row r="6" spans="2:14" s="1" customFormat="1" x14ac:dyDescent="0.3">
      <c r="B6" s="1" t="s">
        <v>109</v>
      </c>
    </row>
    <row r="7" spans="2:14" s="1" customFormat="1" ht="15" customHeight="1" x14ac:dyDescent="0.3">
      <c r="B7" s="187" t="s">
        <v>128</v>
      </c>
      <c r="C7" s="187"/>
      <c r="D7" s="187"/>
      <c r="E7" s="187"/>
      <c r="F7" s="187"/>
      <c r="G7" s="187"/>
      <c r="H7" s="187"/>
      <c r="I7" s="187"/>
      <c r="J7" s="187"/>
    </row>
    <row r="8" spans="2:14" s="1" customFormat="1" x14ac:dyDescent="0.3">
      <c r="B8" s="187"/>
      <c r="C8" s="187"/>
      <c r="D8" s="187"/>
      <c r="E8" s="187"/>
      <c r="F8" s="187"/>
      <c r="G8" s="187"/>
      <c r="H8" s="187"/>
      <c r="I8" s="187"/>
      <c r="J8" s="187"/>
    </row>
    <row r="9" spans="2:14" s="1" customFormat="1" x14ac:dyDescent="0.3">
      <c r="B9" s="187"/>
      <c r="C9" s="187"/>
      <c r="D9" s="187"/>
      <c r="E9" s="187"/>
      <c r="F9" s="187"/>
      <c r="G9" s="187"/>
      <c r="H9" s="187"/>
      <c r="I9" s="187"/>
      <c r="J9" s="187"/>
    </row>
    <row r="10" spans="2:14" s="1" customFormat="1" x14ac:dyDescent="0.3">
      <c r="B10" s="187"/>
      <c r="C10" s="187"/>
      <c r="D10" s="187"/>
      <c r="E10" s="187"/>
      <c r="F10" s="187"/>
      <c r="G10" s="187"/>
      <c r="H10" s="187"/>
      <c r="I10" s="187"/>
      <c r="J10" s="187"/>
    </row>
    <row r="11" spans="2:14" s="1" customFormat="1" x14ac:dyDescent="0.3">
      <c r="B11" s="187"/>
      <c r="C11" s="187"/>
      <c r="D11" s="187"/>
      <c r="E11" s="187"/>
      <c r="F11" s="187"/>
      <c r="G11" s="187"/>
      <c r="H11" s="187"/>
      <c r="I11" s="187"/>
      <c r="J11" s="187"/>
    </row>
    <row r="12" spans="2:14" s="1" customFormat="1" x14ac:dyDescent="0.3">
      <c r="B12" s="1" t="s">
        <v>110</v>
      </c>
    </row>
    <row r="13" spans="2:14" s="1" customFormat="1" x14ac:dyDescent="0.3">
      <c r="B13" s="1" t="s">
        <v>120</v>
      </c>
    </row>
    <row r="14" spans="2:14" s="1" customFormat="1" x14ac:dyDescent="0.3">
      <c r="B14" s="187" t="s">
        <v>111</v>
      </c>
      <c r="C14" s="187"/>
      <c r="D14" s="187"/>
      <c r="E14" s="187"/>
      <c r="F14" s="187"/>
      <c r="G14" s="187"/>
      <c r="H14" s="187"/>
      <c r="I14" s="187"/>
      <c r="J14" s="187"/>
    </row>
    <row r="15" spans="2:14" s="1" customFormat="1" x14ac:dyDescent="0.3">
      <c r="B15" s="187"/>
      <c r="C15" s="187"/>
      <c r="D15" s="187"/>
      <c r="E15" s="187"/>
      <c r="F15" s="187"/>
      <c r="G15" s="187"/>
      <c r="H15" s="187"/>
      <c r="I15" s="187"/>
      <c r="J15" s="187"/>
    </row>
    <row r="16" spans="2:14" s="1" customFormat="1" x14ac:dyDescent="0.3">
      <c r="B16" s="187" t="s">
        <v>152</v>
      </c>
      <c r="C16" s="187"/>
      <c r="D16" s="187"/>
      <c r="E16" s="187"/>
      <c r="F16" s="187"/>
      <c r="G16" s="187"/>
      <c r="H16" s="187"/>
      <c r="I16" s="187"/>
      <c r="J16" s="187"/>
    </row>
    <row r="17" spans="2:13" s="1" customFormat="1" x14ac:dyDescent="0.3"/>
    <row r="18" spans="2:13" s="1" customFormat="1" x14ac:dyDescent="0.3">
      <c r="B18" s="36" t="s">
        <v>8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2:13" s="1" customFormat="1" x14ac:dyDescent="0.3">
      <c r="B19" s="1" t="s">
        <v>118</v>
      </c>
    </row>
    <row r="20" spans="2:13" s="1" customFormat="1" x14ac:dyDescent="0.3">
      <c r="B20" s="1" t="s">
        <v>119</v>
      </c>
      <c r="F20" s="37" t="s">
        <v>127</v>
      </c>
    </row>
    <row r="21" spans="2:13" s="1" customFormat="1" x14ac:dyDescent="0.3">
      <c r="B21" s="1" t="s">
        <v>151</v>
      </c>
      <c r="F21" s="37"/>
    </row>
    <row r="22" spans="2:13" s="1" customFormat="1" x14ac:dyDescent="0.3">
      <c r="B22" s="1" t="s">
        <v>149</v>
      </c>
      <c r="F22" s="37"/>
    </row>
    <row r="23" spans="2:13" s="1" customFormat="1" x14ac:dyDescent="0.3">
      <c r="B23" s="1" t="s">
        <v>143</v>
      </c>
    </row>
    <row r="24" spans="2:13" s="1" customFormat="1" x14ac:dyDescent="0.3">
      <c r="B24" s="187" t="s">
        <v>150</v>
      </c>
      <c r="C24" s="187"/>
      <c r="D24" s="187"/>
      <c r="E24" s="187"/>
      <c r="F24" s="187"/>
      <c r="G24" s="187"/>
      <c r="H24" s="187"/>
      <c r="I24" s="187"/>
      <c r="J24" s="187"/>
    </row>
    <row r="25" spans="2:13" s="1" customFormat="1" x14ac:dyDescent="0.3">
      <c r="B25" s="187"/>
      <c r="C25" s="187"/>
      <c r="D25" s="187"/>
      <c r="E25" s="187"/>
      <c r="F25" s="187"/>
      <c r="G25" s="187"/>
      <c r="H25" s="187"/>
      <c r="I25" s="187"/>
      <c r="J25" s="187"/>
    </row>
    <row r="26" spans="2:13" s="1" customFormat="1" x14ac:dyDescent="0.3"/>
    <row r="27" spans="2:13" s="1" customFormat="1" x14ac:dyDescent="0.3">
      <c r="B27" s="36" t="s">
        <v>141</v>
      </c>
    </row>
    <row r="28" spans="2:13" s="1" customFormat="1" x14ac:dyDescent="0.3">
      <c r="B28" s="1" t="s">
        <v>121</v>
      </c>
    </row>
    <row r="29" spans="2:13" s="1" customFormat="1" x14ac:dyDescent="0.3">
      <c r="B29" s="1" t="s">
        <v>142</v>
      </c>
    </row>
    <row r="30" spans="2:13" s="1" customFormat="1" x14ac:dyDescent="0.3"/>
    <row r="31" spans="2:13" s="1" customFormat="1" x14ac:dyDescent="0.3">
      <c r="B31" s="36" t="s">
        <v>138</v>
      </c>
    </row>
    <row r="32" spans="2:13" s="1" customFormat="1" ht="32.25" customHeight="1" x14ac:dyDescent="0.3">
      <c r="B32" s="187" t="s">
        <v>140</v>
      </c>
      <c r="C32" s="187"/>
      <c r="D32" s="187"/>
      <c r="E32" s="187"/>
      <c r="F32" s="187"/>
      <c r="G32" s="187"/>
      <c r="H32" s="187"/>
      <c r="I32" s="187"/>
      <c r="J32" s="187"/>
    </row>
    <row r="33" spans="1:10" s="1" customFormat="1" x14ac:dyDescent="0.3">
      <c r="B33" s="1" t="s">
        <v>139</v>
      </c>
    </row>
    <row r="34" spans="1:10" s="1" customFormat="1" x14ac:dyDescent="0.3">
      <c r="B34" s="1" t="s">
        <v>122</v>
      </c>
    </row>
    <row r="35" spans="1:10" s="1" customFormat="1" x14ac:dyDescent="0.3"/>
    <row r="36" spans="1:10" s="1" customFormat="1" ht="26.25" customHeight="1" x14ac:dyDescent="0.3">
      <c r="B36" s="188" t="s">
        <v>106</v>
      </c>
      <c r="C36" s="188"/>
      <c r="D36" s="188"/>
      <c r="E36" s="188"/>
      <c r="F36" s="188"/>
      <c r="G36" s="188"/>
      <c r="H36" s="188"/>
      <c r="I36" s="188"/>
      <c r="J36" s="188"/>
    </row>
    <row r="37" spans="1:10" s="1" customFormat="1" x14ac:dyDescent="0.3"/>
    <row r="38" spans="1:10" s="1" customFormat="1" x14ac:dyDescent="0.3">
      <c r="B38" s="35" t="s">
        <v>124</v>
      </c>
      <c r="C38" s="35"/>
      <c r="D38" s="35"/>
      <c r="E38" s="35"/>
      <c r="F38" s="35"/>
      <c r="G38" s="35"/>
      <c r="H38" s="35"/>
      <c r="I38" s="35"/>
      <c r="J38" s="35"/>
    </row>
    <row r="39" spans="1:10" s="1" customFormat="1" x14ac:dyDescent="0.3">
      <c r="B39" s="35" t="s">
        <v>129</v>
      </c>
      <c r="C39" s="35"/>
      <c r="D39" s="35"/>
      <c r="E39" s="35"/>
      <c r="F39" s="35"/>
      <c r="G39" s="35"/>
      <c r="H39" s="35"/>
      <c r="I39" s="35"/>
      <c r="J39" s="35"/>
    </row>
    <row r="40" spans="1:10" s="1" customFormat="1" x14ac:dyDescent="0.3">
      <c r="B40" s="35" t="s">
        <v>117</v>
      </c>
      <c r="C40" s="35"/>
      <c r="D40" s="35"/>
      <c r="E40" s="35"/>
      <c r="F40" s="35"/>
      <c r="G40" s="35"/>
      <c r="H40" s="35"/>
      <c r="I40" s="35"/>
      <c r="J40" s="35"/>
    </row>
    <row r="41" spans="1:10" s="1" customFormat="1" x14ac:dyDescent="0.3">
      <c r="B41" s="35" t="s">
        <v>125</v>
      </c>
      <c r="C41" s="35"/>
      <c r="D41" s="35"/>
      <c r="E41" s="35"/>
      <c r="F41" s="35"/>
      <c r="G41" s="35"/>
      <c r="H41" s="35"/>
      <c r="I41" s="35"/>
      <c r="J41" s="35"/>
    </row>
    <row r="42" spans="1:10" s="1" customFormat="1" x14ac:dyDescent="0.3">
      <c r="B42" s="35" t="s">
        <v>130</v>
      </c>
      <c r="C42" s="35"/>
      <c r="D42" s="35"/>
      <c r="E42" s="35"/>
      <c r="F42" s="35"/>
      <c r="G42" s="35"/>
      <c r="H42" s="35"/>
      <c r="I42" s="35"/>
      <c r="J42" s="35"/>
    </row>
    <row r="43" spans="1:10" s="35" customFormat="1" x14ac:dyDescent="0.3">
      <c r="A43" s="1"/>
      <c r="B43" s="187" t="s">
        <v>126</v>
      </c>
      <c r="C43" s="187"/>
      <c r="D43" s="187"/>
      <c r="E43" s="187"/>
      <c r="F43" s="187"/>
      <c r="G43" s="187"/>
      <c r="H43" s="187"/>
      <c r="I43" s="187"/>
      <c r="J43" s="187"/>
    </row>
    <row r="44" spans="1:10" s="35" customFormat="1" x14ac:dyDescent="0.3">
      <c r="A44" s="1"/>
      <c r="B44" s="187"/>
      <c r="C44" s="187"/>
      <c r="D44" s="187"/>
      <c r="E44" s="187"/>
      <c r="F44" s="187"/>
      <c r="G44" s="187"/>
      <c r="H44" s="187"/>
      <c r="I44" s="187"/>
      <c r="J44" s="187"/>
    </row>
    <row r="45" spans="1:10" s="1" customFormat="1" x14ac:dyDescent="0.3">
      <c r="B45" s="35"/>
      <c r="C45" s="35"/>
      <c r="D45" s="35"/>
      <c r="E45" s="35"/>
      <c r="F45" s="35"/>
      <c r="G45" s="35"/>
      <c r="H45" s="35"/>
      <c r="I45" s="35"/>
      <c r="J45" s="35"/>
    </row>
    <row r="46" spans="1:10" s="1" customFormat="1" x14ac:dyDescent="0.3">
      <c r="B46" s="38" t="s">
        <v>107</v>
      </c>
      <c r="C46" s="35"/>
      <c r="D46" s="35"/>
      <c r="E46" s="35"/>
      <c r="F46" s="35"/>
      <c r="G46" s="35"/>
      <c r="H46" s="35"/>
      <c r="I46" s="35"/>
      <c r="J46" s="35"/>
    </row>
    <row r="47" spans="1:10" s="1" customFormat="1" ht="15" customHeight="1" x14ac:dyDescent="0.3">
      <c r="B47" s="187" t="s">
        <v>115</v>
      </c>
      <c r="C47" s="187"/>
      <c r="D47" s="187"/>
      <c r="E47" s="187"/>
      <c r="F47" s="187"/>
      <c r="G47" s="187"/>
      <c r="H47" s="187"/>
      <c r="I47" s="187"/>
      <c r="J47" s="187"/>
    </row>
    <row r="48" spans="1:10" s="1" customFormat="1" x14ac:dyDescent="0.3">
      <c r="B48" s="187"/>
      <c r="C48" s="187"/>
      <c r="D48" s="187"/>
      <c r="E48" s="187"/>
      <c r="F48" s="187"/>
      <c r="G48" s="187"/>
      <c r="H48" s="187"/>
      <c r="I48" s="187"/>
      <c r="J48" s="187"/>
    </row>
    <row r="49" spans="2:10" s="1" customFormat="1" ht="15" customHeight="1" x14ac:dyDescent="0.3">
      <c r="B49" s="187" t="s">
        <v>116</v>
      </c>
      <c r="C49" s="187"/>
      <c r="D49" s="187"/>
      <c r="E49" s="187"/>
      <c r="F49" s="187"/>
      <c r="G49" s="187"/>
      <c r="H49" s="187"/>
      <c r="I49" s="187"/>
      <c r="J49" s="187"/>
    </row>
    <row r="50" spans="2:10" s="1" customFormat="1" x14ac:dyDescent="0.3">
      <c r="B50" s="187" t="s">
        <v>114</v>
      </c>
      <c r="C50" s="187"/>
      <c r="D50" s="187"/>
      <c r="E50" s="187"/>
      <c r="F50" s="187"/>
      <c r="G50" s="187"/>
      <c r="H50" s="187"/>
      <c r="I50" s="187"/>
      <c r="J50" s="187"/>
    </row>
    <row r="51" spans="2:10" s="1" customFormat="1" x14ac:dyDescent="0.3">
      <c r="B51" s="187"/>
      <c r="C51" s="187"/>
      <c r="D51" s="187"/>
      <c r="E51" s="187"/>
      <c r="F51" s="187"/>
      <c r="G51" s="187"/>
      <c r="H51" s="187"/>
      <c r="I51" s="187"/>
      <c r="J51" s="187"/>
    </row>
    <row r="52" spans="2:10" s="1" customFormat="1" x14ac:dyDescent="0.3">
      <c r="B52" s="187" t="s">
        <v>113</v>
      </c>
      <c r="C52" s="187"/>
      <c r="D52" s="187"/>
      <c r="E52" s="187"/>
      <c r="F52" s="187"/>
      <c r="G52" s="187"/>
      <c r="H52" s="187"/>
      <c r="I52" s="187"/>
      <c r="J52" s="187"/>
    </row>
    <row r="53" spans="2:10" s="1" customFormat="1" x14ac:dyDescent="0.3">
      <c r="B53" s="187"/>
      <c r="C53" s="187"/>
      <c r="D53" s="187"/>
      <c r="E53" s="187"/>
      <c r="F53" s="187"/>
      <c r="G53" s="187"/>
      <c r="H53" s="187"/>
      <c r="I53" s="187"/>
      <c r="J53" s="187"/>
    </row>
    <row r="54" spans="2:10" s="1" customFormat="1" x14ac:dyDescent="0.3">
      <c r="B54" s="1" t="s">
        <v>112</v>
      </c>
    </row>
    <row r="55" spans="2:10" s="1" customFormat="1" x14ac:dyDescent="0.3"/>
    <row r="56" spans="2:10" x14ac:dyDescent="0.3"/>
    <row r="57" spans="2:10" x14ac:dyDescent="0.3"/>
  </sheetData>
  <sheetProtection algorithmName="SHA-512" hashValue="tyjfmDxDh+PH9wNozJJ0k2PX90xfw2iiDCdDVKdZZTlXaWUXZAchNTZz2ofrXOWNk4kBQhlJ87AfhzYsuBQaxQ==" saltValue="lkdspZv3ATkTcrDM/bdVVQ==" spinCount="100000" sheet="1" formatCells="0" formatColumns="0" formatRows="0" insertColumns="0" insertRows="0" insertHyperlinks="0" deleteColumns="0" deleteRows="0" sort="0" autoFilter="0" pivotTables="0"/>
  <mergeCells count="13">
    <mergeCell ref="M1:N1"/>
    <mergeCell ref="B1:J1"/>
    <mergeCell ref="B14:J15"/>
    <mergeCell ref="B50:J51"/>
    <mergeCell ref="B52:J53"/>
    <mergeCell ref="B7:J11"/>
    <mergeCell ref="B24:J25"/>
    <mergeCell ref="B36:J36"/>
    <mergeCell ref="B43:J44"/>
    <mergeCell ref="B47:J48"/>
    <mergeCell ref="B49:J49"/>
    <mergeCell ref="B16:J16"/>
    <mergeCell ref="B32:J32"/>
  </mergeCells>
  <hyperlinks>
    <hyperlink ref="M1" location="Ajuda!A1" display="Ajuda"/>
    <hyperlink ref="F20" r:id="rId1"/>
  </hyperlinks>
  <pageMargins left="0.511811024" right="0.511811024" top="0.78740157499999996" bottom="0.78740157499999996" header="0.31496062000000002" footer="0.31496062000000002"/>
  <pageSetup paperSize="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Pontuação_Mestrado</vt:lpstr>
      <vt:lpstr>Instruções de preenchimento</vt:lpstr>
      <vt:lpstr>Instruções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2020-09-04T16:28:16Z</dcterms:created>
  <dcterms:modified xsi:type="dcterms:W3CDTF">2025-06-24T20:10:45Z</dcterms:modified>
</cp:coreProperties>
</file>