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5"/>
  <workbookPr codeName="EstaPastaDeTrabalho"/>
  <bookViews>
    <workbookView xWindow="19095" yWindow="-105" windowWidth="17490" windowHeight="11010" tabRatio="500"/>
  </bookViews>
  <sheets>
    <sheet name="candidato 1" sheetId="1" r:id="rId1"/>
  </sheets>
  <calcPr calcId="12451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L156" i="1"/>
  <c r="L157" s="1"/>
  <c r="L154"/>
  <c r="L153"/>
  <c r="L152"/>
  <c r="L151"/>
  <c r="L149"/>
  <c r="L150" s="1"/>
  <c r="L147"/>
  <c r="L148" s="1"/>
  <c r="L144"/>
  <c r="L145" s="1"/>
  <c r="L142"/>
  <c r="L143" s="1"/>
  <c r="L140"/>
  <c r="L141" s="1"/>
  <c r="L138"/>
  <c r="L139" s="1"/>
  <c r="L136"/>
  <c r="L137" s="1"/>
  <c r="L133"/>
  <c r="L134" s="1"/>
  <c r="L131"/>
  <c r="L132" s="1"/>
  <c r="I135" s="1"/>
  <c r="L135" s="1"/>
  <c r="L128"/>
  <c r="L129" s="1"/>
  <c r="L126"/>
  <c r="L127" s="1"/>
  <c r="L124"/>
  <c r="L125" s="1"/>
  <c r="L121"/>
  <c r="L122" s="1"/>
  <c r="L119"/>
  <c r="L120" s="1"/>
  <c r="L116"/>
  <c r="L117" s="1"/>
  <c r="L114"/>
  <c r="L115" s="1"/>
  <c r="L112"/>
  <c r="L111"/>
  <c r="L110"/>
  <c r="L109"/>
  <c r="L107"/>
  <c r="L106"/>
  <c r="L105"/>
  <c r="L104"/>
  <c r="L100"/>
  <c r="L101" s="1"/>
  <c r="L98"/>
  <c r="L99" s="1"/>
  <c r="L95"/>
  <c r="L96" s="1"/>
  <c r="L93"/>
  <c r="L94" s="1"/>
  <c r="L90"/>
  <c r="L91" s="1"/>
  <c r="L88"/>
  <c r="L89" s="1"/>
  <c r="L86"/>
  <c r="L87" s="1"/>
  <c r="L84"/>
  <c r="L85" s="1"/>
  <c r="L81"/>
  <c r="L82" s="1"/>
  <c r="L79"/>
  <c r="L80" s="1"/>
  <c r="L77"/>
  <c r="L78" s="1"/>
  <c r="L74"/>
  <c r="L75" s="1"/>
  <c r="L72"/>
  <c r="L73" s="1"/>
  <c r="L70"/>
  <c r="L71" s="1"/>
  <c r="L63"/>
  <c r="L64" s="1"/>
  <c r="L61"/>
  <c r="L62" s="1"/>
  <c r="L58"/>
  <c r="L59" s="1"/>
  <c r="L56"/>
  <c r="L57" s="1"/>
  <c r="L49"/>
  <c r="L50" s="1"/>
  <c r="L47"/>
  <c r="L48" s="1"/>
  <c r="L44"/>
  <c r="L45" s="1"/>
  <c r="L42"/>
  <c r="L43" s="1"/>
  <c r="L40"/>
  <c r="L41" s="1"/>
  <c r="L38"/>
  <c r="L39" s="1"/>
  <c r="L36"/>
  <c r="L37" s="1"/>
  <c r="L34"/>
  <c r="L35" s="1"/>
  <c r="L32"/>
  <c r="L31"/>
  <c r="L30"/>
  <c r="L28"/>
  <c r="L29" s="1"/>
  <c r="L21"/>
  <c r="L20"/>
  <c r="L19"/>
  <c r="L18"/>
  <c r="I60" l="1"/>
  <c r="L60" s="1"/>
  <c r="I97"/>
  <c r="L97" s="1"/>
  <c r="I51"/>
  <c r="L51" s="1"/>
  <c r="I130"/>
  <c r="L130" s="1"/>
  <c r="I65"/>
  <c r="L65" s="1"/>
  <c r="L66" s="1"/>
  <c r="L67" s="1"/>
  <c r="H162" s="1"/>
  <c r="I102"/>
  <c r="L102" s="1"/>
  <c r="I46"/>
  <c r="L46" s="1"/>
  <c r="I33"/>
  <c r="L33" s="1"/>
  <c r="L52" s="1"/>
  <c r="L53" s="1"/>
  <c r="H161" s="1"/>
  <c r="I123"/>
  <c r="L123" s="1"/>
  <c r="I108"/>
  <c r="L108" s="1"/>
  <c r="I113"/>
  <c r="L113" s="1"/>
  <c r="I155"/>
  <c r="L155" s="1"/>
  <c r="L22"/>
  <c r="I23"/>
  <c r="L23" s="1"/>
  <c r="H160" s="1"/>
  <c r="I76"/>
  <c r="L76" s="1"/>
  <c r="I83"/>
  <c r="L83" s="1"/>
  <c r="I92"/>
  <c r="L92" s="1"/>
  <c r="I118"/>
  <c r="L118" s="1"/>
  <c r="I146"/>
  <c r="L146" s="1"/>
  <c r="L158" l="1"/>
  <c r="L159" s="1"/>
  <c r="H163" s="1"/>
  <c r="H164" s="1"/>
</calcChain>
</file>

<file path=xl/sharedStrings.xml><?xml version="1.0" encoding="utf-8"?>
<sst xmlns="http://schemas.openxmlformats.org/spreadsheetml/2006/main" count="206" uniqueCount="168">
  <si>
    <r>
      <rPr>
        <b/>
        <sz val="10"/>
        <color rgb="FF000000"/>
        <rFont val="Calibri"/>
        <family val="2"/>
        <charset val="1"/>
      </rPr>
      <t xml:space="preserve">TÍTULOS – TABELA DE PONTUAÇÃO
</t>
    </r>
    <r>
      <rPr>
        <sz val="10"/>
        <color rgb="FF000000"/>
        <rFont val="Calibri"/>
        <family val="2"/>
        <charset val="1"/>
      </rPr>
      <t xml:space="preserve">   
Tabela de Pontuação dos títulos acadêmicos, atividades de ensino, atividades administrativas e/ou profissionais, atividades científicas/tecnológicas, literárias, artístico-culturais e de extensão</t>
    </r>
  </si>
  <si>
    <t xml:space="preserve">Nome do candidato </t>
  </si>
  <si>
    <t xml:space="preserve">Concurso para a vaga de </t>
  </si>
  <si>
    <t xml:space="preserve">Número do Processo </t>
  </si>
  <si>
    <t xml:space="preserve">Área ou subárea de conhecimento do concurso </t>
  </si>
  <si>
    <r>
      <rPr>
        <b/>
        <sz val="10"/>
        <color rgb="FF000000"/>
        <rFont val="Calibri"/>
        <family val="2"/>
        <charset val="1"/>
      </rPr>
      <t>ORIENTAÇÕES - Considerar os títulos constantes no curriculum</t>
    </r>
    <r>
      <rPr>
        <b/>
        <i/>
        <sz val="10"/>
        <color rgb="FF000000"/>
        <rFont val="Calibri"/>
        <family val="2"/>
        <charset val="1"/>
      </rPr>
      <t xml:space="preserve"> vitae </t>
    </r>
    <r>
      <rPr>
        <b/>
        <sz val="10"/>
        <color rgb="FF000000"/>
        <rFont val="Calibri"/>
        <family val="2"/>
        <charset val="1"/>
      </rPr>
      <t xml:space="preserve">entregue para a banca durante o concurso e comprovados. Deverão ser preenchidos somente os campos editáveis da tabela com a quantidade da produção. </t>
    </r>
  </si>
  <si>
    <t>ITEM</t>
  </si>
  <si>
    <t xml:space="preserve"> Itens de pontuações para Títulos Acadêmicos </t>
  </si>
  <si>
    <t>Titulação acadêmica comprovada, abrangida pela área informada no edital</t>
  </si>
  <si>
    <t>Titulação acadêmica comprovada, não abrangida pela área informada no edital</t>
  </si>
  <si>
    <t>Pontos</t>
  </si>
  <si>
    <t>Títulos Acadêmicos (Limite 1,0 ponto)</t>
  </si>
  <si>
    <t>1.1 Titulação de graduação (0,1 pt)</t>
  </si>
  <si>
    <t>1.2.Titulação de especialização (0,2 pts se for na área do concurso, 0,1 se for em outra área)</t>
  </si>
  <si>
    <t>1.3 Titulação de mestrado (0,3 pts se for na área do concurso, 0,15 se for em outra área)</t>
  </si>
  <si>
    <t>1.4 Titulação de doutorado (0,5 pts)</t>
  </si>
  <si>
    <t>TOTAL ITEM 1</t>
  </si>
  <si>
    <t>Soma Item 1</t>
  </si>
  <si>
    <t>Ajuste Limite Item 1</t>
  </si>
  <si>
    <t>Itens de atividades de ensino, atividades administrativas e/ou profissionais, atividades científicas/tecnológicas, literárias, artístico-culturais e de extensão</t>
  </si>
  <si>
    <t>Critérios complementares</t>
  </si>
  <si>
    <t>Produção abrangida pela área  informada no edital E com menos de 10 anos (100%)</t>
  </si>
  <si>
    <t>Produção não abrangida pela área informada no edital OU com mais de 10 anos (50%)</t>
  </si>
  <si>
    <t>Atividades de Ensino (Limite 4 pontos)</t>
  </si>
  <si>
    <t>2.1. Tempo de docência em ensino superior (Limite 3,0 pts)</t>
  </si>
  <si>
    <t>Números de semestres de atividades docentes (0,3 pts/semestre, se for na área do concurso, 0,15, pts por semestre, se for fora da área)</t>
  </si>
  <si>
    <t>Ajuste Limite 2.1.</t>
  </si>
  <si>
    <t>2.2. Participação como avaliador em bancas de monografias, trabalhos de conclusão de cursos de graduação ou concursos públicos. (Limite 0,25)</t>
  </si>
  <si>
    <t>Bancas de graduação ou similar (0,1 pt)</t>
  </si>
  <si>
    <r>
      <rPr>
        <sz val="10"/>
        <color rgb="FF000000"/>
        <rFont val="Calibri"/>
        <family val="2"/>
        <charset val="1"/>
      </rPr>
      <t>Especialização</t>
    </r>
    <r>
      <rPr>
        <i/>
        <sz val="10"/>
        <color rgb="FF000000"/>
        <rFont val="Calibri"/>
        <family val="2"/>
        <charset val="1"/>
      </rPr>
      <t xml:space="preserve"> latu sensu</t>
    </r>
    <r>
      <rPr>
        <sz val="10"/>
        <color rgb="FF000000"/>
        <rFont val="Calibri"/>
        <family val="2"/>
        <charset val="1"/>
      </rPr>
      <t xml:space="preserve">, </t>
    </r>
    <r>
      <rPr>
        <i/>
        <sz val="10"/>
        <color rgb="FF000000"/>
        <rFont val="Calibri"/>
        <family val="2"/>
        <charset val="1"/>
      </rPr>
      <t>MBA</t>
    </r>
    <r>
      <rPr>
        <sz val="10"/>
        <color rgb="FF000000"/>
        <rFont val="Calibri"/>
        <family val="2"/>
        <charset val="1"/>
      </rPr>
      <t>, aperfeiçoamento ou semelhante (0,1 pt)</t>
    </r>
  </si>
  <si>
    <t>Soma 2.2.</t>
  </si>
  <si>
    <t>Ajuste Limite 2.2.</t>
  </si>
  <si>
    <r>
      <rPr>
        <sz val="10"/>
        <color rgb="FF000000"/>
        <rFont val="Calibri"/>
        <family val="2"/>
        <charset val="1"/>
      </rPr>
      <t>2.3.Orientações concluídas de alunos de graduação e de pós-graduação</t>
    </r>
    <r>
      <rPr>
        <i/>
        <sz val="10"/>
        <color rgb="FF000000"/>
        <rFont val="Calibri"/>
        <family val="2"/>
        <charset val="1"/>
      </rPr>
      <t xml:space="preserve"> lato sensu </t>
    </r>
    <r>
      <rPr>
        <sz val="10"/>
        <color rgb="FF000000"/>
        <rFont val="Calibri"/>
        <family val="2"/>
        <charset val="1"/>
      </rPr>
      <t>e orientações de bolsistas de iniciação científica e  aperfeiçoamento, monitorias, docência orientada. (Limite 0,25 pts)</t>
    </r>
  </si>
  <si>
    <t>Orientação de aluno de graduação concluída (0,025 pontos por
aluno concluído) (Limite 0,25 pts)</t>
  </si>
  <si>
    <t xml:space="preserve">Ajuste Limite </t>
  </si>
  <si>
    <t>Orientação de aluno de pós-graduação concluída – especialização
(0,025 pontos por aluno concluído) (Limite 0,25 pts)</t>
  </si>
  <si>
    <t>Orientação de bolsista de iniciação científica/tecnológica concluída (0,025 pontos por aluno concluído) (Limite 0,25 pts)</t>
  </si>
  <si>
    <t>Orientação de aluno de aperfeiçoamento ou extensão concluída (0,01 pontos por aluno concluído) (Limite 0,1 pts)</t>
  </si>
  <si>
    <t>Orientação de monitoria concluída ou supervisão de estágio (0,01 pontos por aluno concluído) (Limite 0,1 pts)</t>
  </si>
  <si>
    <t>Orientação de docência orientada concluída (0,01 pontos por aluno
concluído) (Limite 0,1 pts)</t>
  </si>
  <si>
    <t>Soma 2.3.</t>
  </si>
  <si>
    <t>Ajuste Limite 2.3.</t>
  </si>
  <si>
    <t>2.4.Orientações concluídas de alunos de pós-graduação- stricto sensu (Limite 0,5pts)</t>
  </si>
  <si>
    <t>Orientação de aluno de pós-graduação concluída – mestrado (0,1 pontos por aluno concluído) (Limite 0,4 pts)</t>
  </si>
  <si>
    <t>Orientação de aluno de pós-graduação concluída – doutorado (0,25 pontos por aluno concluído) (Limite 0,4 pts)</t>
  </si>
  <si>
    <t>Soma 2.4.</t>
  </si>
  <si>
    <t>Ajuste Limite 2.4.</t>
  </si>
  <si>
    <t>TOTAL ITEM 2</t>
  </si>
  <si>
    <t>Ajuste Limite Item 2</t>
  </si>
  <si>
    <t>Outras atividades administrativas e/ou profissionais (Limite 1 ponto)</t>
  </si>
  <si>
    <t>3.1. Outras atividades administrativas e/ou profissionais em ambientes universitários (Limite 1,0 pt)</t>
  </si>
  <si>
    <t>Atividades administrativas (0,1 pts semestre) (Limite 1,0 pt)</t>
  </si>
  <si>
    <t>Atividades profissionais (0.05 pts por semestre) (Limite 0,5 pts)</t>
  </si>
  <si>
    <t>Soma 3.1.</t>
  </si>
  <si>
    <t>Ajuste Limite 3.1.</t>
  </si>
  <si>
    <t>3.2. Outras atividades administrativas e/ou profissionais fora do
ambiente universitário(Limite 0,5 pts)</t>
  </si>
  <si>
    <t>Atividades administrativas (0,05pts por semestre) (Limite 0,5 pts)</t>
  </si>
  <si>
    <t>Atividades profissionais (0,05pts por semestre) (Limite 0,5 pts)</t>
  </si>
  <si>
    <t>Soma 3.2.</t>
  </si>
  <si>
    <t>Ajuste Limite 3.2.</t>
  </si>
  <si>
    <t>TOTAL ITEM 3</t>
  </si>
  <si>
    <t>Ajuste Limite item 3</t>
  </si>
  <si>
    <t>Atividades científicas/tecnológicas, literárias, artístico-culturais e de extensão (Limite 4 pontos)</t>
  </si>
  <si>
    <t>4.1. Autoria de obra técnico-científica, artístico-cultural ou divulgada  (livro publicado por editora, filme, disco, software, composição musical, exposição individual, criação de identidade visual, direção ou produção de espetáculo, etc.) (Limite 1 pt)</t>
  </si>
  <si>
    <t>Livro editado por editora internacional com ISBN e corpo
editorial(0,25 pts por livro se for na área do concurso, 0,125 se for em outra área) (Limite 1pt)</t>
  </si>
  <si>
    <t>Livro editado por editora nacional com ISBN e corpo editorial(0,2 pts por obra se for na área do concurso, 0,1 se for em outra área) (Limite 1pt)</t>
  </si>
  <si>
    <t>Demais produções (0,05 pts se for na área do concurso, 0,025 se for em outra área) (Limite 0,5 pts)</t>
  </si>
  <si>
    <t>Soma 4.1.</t>
  </si>
  <si>
    <t>Ajuste Limite 4.1.</t>
  </si>
  <si>
    <t>4.2. Participação em atividade coletiva de cunho técnico-científico, artístico-cultural ou desportivo (capítulo de livro publicado por editora, participação em exposição coletiva, faixa de disco/CD, atuação em espetáculo musical ou teatral, filme, vídeo) (Limite 0,5 pts)</t>
  </si>
  <si>
    <t>Capitulo de livro editado por editora internacional com ISBN e corpo editorial(0,2 pts por livro se for na área do concurso, 0,1 se for em outra área) (Limite 0,5 pts)</t>
  </si>
  <si>
    <t>Capitulo de livro editado por editora nacional com ISBN e corpo editorial(0,15 pts por livro se for na área do concurso, 0,075 se for em outra área) (Limite 0,5 pts)</t>
  </si>
  <si>
    <t>Demais produções relacionadas (0,05 pts se for na área do concurso,
0,025 se for em outra área) ( Limite 0,2pts)</t>
  </si>
  <si>
    <t>Soma 4.2.</t>
  </si>
  <si>
    <t>Ajuste Limite 4.2.</t>
  </si>
  <si>
    <t>4.3. Organização de obra técnico-cientifica, artístico-cultural e
desportiva (organização de livro com mais de um autor publicado por
editoracom ISBN, organização de exposição, espetáculo musical,
teatral ou desportivo) (Limite 0,5pts)</t>
  </si>
  <si>
    <t>Organização de obra internacional (0,2 pts se for na área do concurso, 0,1 se for em outra área) ( Limite 0,5pts)</t>
  </si>
  <si>
    <t>Organização de obra nacional (5 pts)</t>
  </si>
  <si>
    <t>Ajuste Limite</t>
  </si>
  <si>
    <t>Organização de obra nacional (0,1 pts se for na área do concurso, 0,05, se for em outra área) ( Limite 0,4pts)</t>
  </si>
  <si>
    <t>Membro de corpo editorial (0,05 pts se for na área do concurso, 0,025 se for em outra área) ( Limite 0,2pts)</t>
  </si>
  <si>
    <t>Demais produções relacionadas (0,02 pts se for na área do concurso, 0,01 se for em outra área) ( Limite 0,1pts)</t>
  </si>
  <si>
    <t>Soma 4.3.</t>
  </si>
  <si>
    <t>Ajuste Limite 4.3.</t>
  </si>
  <si>
    <t>4.4. Tradução de livro publicado por editora com ISBN e corpo editorial, versão de filme, disco e outras mídias (Limite 0,4 pontos)</t>
  </si>
  <si>
    <t>Obra completa em editora internacional (0,1 pts se for na área do concurso, 0,05 se for em outra área) ( Limite 0,4pts)</t>
  </si>
  <si>
    <t>Obra completa em editora nacional(0,05 pts se for na área do concurso, 0,025 se for em outra área) ( Limite 0,2pts)</t>
  </si>
  <si>
    <t>Soma 4.4.</t>
  </si>
  <si>
    <t>Ajuste Limite 4.4.</t>
  </si>
  <si>
    <t>4.5. Produção artístico-cultural do candidato como autor, diretor cinematográfico ou teatral, ou criação musical que tenha alcançado exposição pública. (Limite 0,4 pts)</t>
  </si>
  <si>
    <t>Obra comprovada (0,1 pts se for na área do concurso, 0,05 se for em outra área) ( Limite 0,4pts)</t>
  </si>
  <si>
    <t>Exposição (0,1 pts se for na área do concurso, 0,05 se for em outra área) (Limite 0,4 pts)</t>
  </si>
  <si>
    <t>Soma 4.5.</t>
  </si>
  <si>
    <t>Ajuste Limite 4.5.</t>
  </si>
  <si>
    <t>4.6. Artigo técnico-científico, artístico-cultural ou similares,
publicados (Limite 3 pontos)</t>
  </si>
  <si>
    <t>4.6.1. Como primeiro autor (Limite 3 pontos)</t>
  </si>
  <si>
    <t>Periódico no quartil superior da classificação Qualis:(0,3 pts se for
na área do concurso, 0,15 se for em outra área)</t>
  </si>
  <si>
    <t>Periódico no quartil 2 da classificação Qualis: (0,2 pts se for na área do concurso, 0,1 se for em outra área)</t>
  </si>
  <si>
    <t>Periódico no quartil 3 da classificação Qualis: (0,15 pts se for na
área do concurso, 0,075 se for em outra área)</t>
  </si>
  <si>
    <t>Periódico no quartil inferior da classificação Qualis: (0,1 pts se for
na área do concurso, 0,05 se for em outra área)</t>
  </si>
  <si>
    <t>Soma 4.6.1</t>
  </si>
  <si>
    <t>Ajuste Limite 4.6.1</t>
  </si>
  <si>
    <t>4.6.2. Como coautor (Limite 3 pontos)</t>
  </si>
  <si>
    <t>Periódico no quartil superior da classificação Qualis:(0,2pts se for
na área do concurso, 0,1 se for em outra área)</t>
  </si>
  <si>
    <t>Periódico no quartil 2 da classificação Qualis: (0,15pts se for na área do concurso, 0,075 se for em outra área)</t>
  </si>
  <si>
    <t>Periódico no quartil 3 da classificação Qualis: (0,10pts se for na
área do concurso, 0,05 se for em outra área)</t>
  </si>
  <si>
    <t>Periódico no quartil inferior da classificação Qualis: (0,08pts se for
na área do concurso, 0,04 se for em outra área)</t>
  </si>
  <si>
    <t>Soma 4.6.2</t>
  </si>
  <si>
    <t>Ajuste Limite 4.6.2</t>
  </si>
  <si>
    <t>4.7. Trabalho completo publicado em anais de congresso nacional/internacional  (Limite 0,25 pts)</t>
  </si>
  <si>
    <t>Publicações internacionais (0,05 pts se for na área do concurso, 0,025 se for em outra área) (Limite 0,25 pts)</t>
  </si>
  <si>
    <t>Publicações nacionais (0,025 pts se for na área do concurso,
0,0125 se for em outra área) (Limite 0,25 pts)</t>
  </si>
  <si>
    <t>Soma 4.7.</t>
  </si>
  <si>
    <t>Ajuste Limite 4.7.</t>
  </si>
  <si>
    <t>4.8. Palestrante, painelista ou debatedor em congresso, simpósio ou seminário (limite 0,25 pontos)</t>
  </si>
  <si>
    <t>Evento Internacional (0,05 pts se for na área do concurso, 0,025 se for em outra área) (Limite 0,25 pts)</t>
  </si>
  <si>
    <t>Evento nacional (0,025 pts se for na área do concurso, 0,0125 se for
em outra área) (Limite 0,25 pts)</t>
  </si>
  <si>
    <t>Soma 4.8.</t>
  </si>
  <si>
    <t>Ajuste Limite 4.8.</t>
  </si>
  <si>
    <t>4.9. Invento ou protótipo desenvolvido e registrado (Limite 2 pontos)</t>
  </si>
  <si>
    <t>Criação/patente/registro de software concedida ou com comprovação de licenciamento ou transferência para setor produtivo no Brasil ou no exterior (0,3 pts se for na área do concurso, 0,15 se for em outra área) (Limite 2 pts)</t>
  </si>
  <si>
    <t>Desenvolvimento tecnológico de produtos, insumos ou processos na área com comprovação e sem registro (0,05 pts se for na área do concurso, 0,025 se for em outra área) (Limite 0,5 pts).</t>
  </si>
  <si>
    <t>Pedido de registro comprovado de patente ou software com código
INPI (0,1 pts por registro se for na área do concurso, 0,05 se for em
outra área) (Limite 1 pt)</t>
  </si>
  <si>
    <t>Soma 4.9.</t>
  </si>
  <si>
    <t>Ajuste Limite 4.9.</t>
  </si>
  <si>
    <t>4.10. Participação em atividade de extensão, mediante comprovação emitida por órgão competente responsável por atividades de extensão. (Limite 1,5 pts)</t>
  </si>
  <si>
    <t>Atuação como colaborador (0,05 pts a cada 20 horas se for na área do concurso, 0,025, se for em outra área) (Limite 0,5 pontos)</t>
  </si>
  <si>
    <t>Atuação como coordenador (0,1 pts a cada 20 horas se for na área do concurso, 0,05, se for em outra área) (Limite 1,5 pontos)</t>
  </si>
  <si>
    <t>Soma 4.10.</t>
  </si>
  <si>
    <t>Ajuste Limite 4.10.</t>
  </si>
  <si>
    <t>4.11. Ministração de curso de extensão (Limite 0,5 pontos)</t>
  </si>
  <si>
    <t>0,1 pontos por curso de 4 horas ou mais na área, 0,05, se for fora da
Área</t>
  </si>
  <si>
    <t>Ajuste Limite 4.11.</t>
  </si>
  <si>
    <t>4.12.Coordenação de projetos de extensão ou evento (Limite 0,5 pts)</t>
  </si>
  <si>
    <t>0,1 pontos por projeto coordenado na área, 0,05, se for fora da
Área</t>
  </si>
  <si>
    <t>Ajuste Limite 4.12.</t>
  </si>
  <si>
    <t>4.13. Premiação ou distinções decorrente de atividades técnicas, científicas ou artísticas (Limite 0,5 pontos)</t>
  </si>
  <si>
    <t>Prêmios e distinções internacionais (0,1 pts se for na área do concurso, 0,05 se for em outra área) (Limite 0,5 pts).</t>
  </si>
  <si>
    <t>Prêmios e distinções nacionais (0,08 pts se for na área do concurso, 0,04 se for em outra área) (Limite 0,5 pts).</t>
  </si>
  <si>
    <t>Prêmios e distinções regionais ou locais (0,05pts se for na área do
concurso, 0,025 se for em outra área) (Limite 0,5 pts).</t>
  </si>
  <si>
    <t>Soma 4.13.</t>
  </si>
  <si>
    <t>Ajuste Limite 4.13.</t>
  </si>
  <si>
    <t>4.14 Atividades de cooperação interinstitucional (Limite 0,5 pontos)</t>
  </si>
  <si>
    <t>0,1 pts por semestre em cooperação Interinstitucional comprovada (estágio sanduíche, missão técnica) na área do concurso, 0,05, se for fora da área.</t>
  </si>
  <si>
    <t>Ajuste Limite 4.14.</t>
  </si>
  <si>
    <t>4.15. Trabalhos de consultoria ou assessoria (Limite 0,3 pontos)</t>
  </si>
  <si>
    <t>0,05 pontos por trabalho na área do concurso, 0,025, se for fora da
Área</t>
  </si>
  <si>
    <t>Ajuste Limite 4.15.</t>
  </si>
  <si>
    <t>4.16. Estágios e aperfeiçoamentos (Limite 0,5 pontos)</t>
  </si>
  <si>
    <t>Pós-doutorado (0,5 pts se for na área do concurso, 0,25 se for em
outra área)</t>
  </si>
  <si>
    <t>Livre docência (0,5 pts se for na área do concurso, 0,25 se for em
outra área)</t>
  </si>
  <si>
    <t>Aperfeiçoamentos e estágios (0,025 pts por semestre se for na área
do concurso, 0,01 por semestre se for em outra área)</t>
  </si>
  <si>
    <t>Outras atividades como monitoria, iniciação científica, PET ou similares (0,05 pts por semestre se for na área do concurso, 0,025 por semestre, se for em outra área)</t>
  </si>
  <si>
    <t>Soma 4.16.</t>
  </si>
  <si>
    <t>Ajuste Limite 4.16.</t>
  </si>
  <si>
    <t>4.17. Demais qualificações (Limite 0,3 pontos)</t>
  </si>
  <si>
    <t>Língua estrangeira: certificado de conclusão ou atestado de proficiência(0,1 ponto por língua)</t>
  </si>
  <si>
    <t>Ajuste Limite 4.17.</t>
  </si>
  <si>
    <t>TOTAL ÍTEM 4</t>
  </si>
  <si>
    <t>Ajuste Limite item 4</t>
  </si>
  <si>
    <t xml:space="preserve">Total Item 1 - Títulos Acadêmicos </t>
  </si>
  <si>
    <t xml:space="preserve">Total Item 2 - Atividades de ensino </t>
  </si>
  <si>
    <t xml:space="preserve">Total Item 3 - Atividades Administrativas/profissionais </t>
  </si>
  <si>
    <t xml:space="preserve">Total Item 4 - Produção científica/tecnológica </t>
  </si>
  <si>
    <t>Nota Final</t>
  </si>
  <si>
    <r>
      <t>Banca de pós-graduação</t>
    </r>
    <r>
      <rPr>
        <i/>
        <sz val="10"/>
        <color rgb="FF000000"/>
        <rFont val="Calibri"/>
        <family val="2"/>
      </rPr>
      <t xml:space="preserve"> stricto sensu</t>
    </r>
    <r>
      <rPr>
        <sz val="10"/>
        <color rgb="FF000000"/>
        <rFont val="Calibri"/>
        <family val="2"/>
        <charset val="1"/>
      </rPr>
      <t xml:space="preserve"> ou concurso público (0,2 pt)</t>
    </r>
  </si>
  <si>
    <t>Anexo V – Critérios para Avaliação do Exame de Títulos</t>
  </si>
  <si>
    <r>
      <t xml:space="preserve">Obs. Atentar para </t>
    </r>
    <r>
      <rPr>
        <b/>
        <u/>
        <sz val="11"/>
        <color rgb="FF000000"/>
        <rFont val="Calibri"/>
        <family val="2"/>
      </rPr>
      <t xml:space="preserve">Resolução 40/2022,  art. 1º, § 3º </t>
    </r>
    <r>
      <rPr>
        <b/>
        <sz val="11"/>
        <color rgb="FF000000"/>
        <rFont val="Calibri"/>
        <family val="2"/>
      </rPr>
      <t xml:space="preserve">: </t>
    </r>
    <r>
      <rPr>
        <sz val="11"/>
        <color rgb="FF000000"/>
        <rFont val="Calibri"/>
        <family val="2"/>
      </rPr>
      <t>''</t>
    </r>
    <r>
      <rPr>
        <i/>
        <sz val="11"/>
        <color rgb="FF000000"/>
        <rFont val="Calibri"/>
        <family val="2"/>
      </rPr>
      <t>A Universidade adotará critérios compensatórios no Exame de Títulos para sujeitos de direito das ações afirmativas e para candidatas que geraram ou adotaram filhos nos últimos seis anos''</t>
    </r>
    <r>
      <rPr>
        <b/>
        <i/>
        <sz val="11"/>
        <color rgb="FF000000"/>
        <rFont val="Calibri"/>
        <family val="2"/>
      </rPr>
      <t xml:space="preserve">. </t>
    </r>
    <r>
      <rPr>
        <b/>
        <sz val="11"/>
        <color rgb="FF000000"/>
        <rFont val="Calibri"/>
        <family val="2"/>
      </rPr>
      <t>Critérios conforme o  § 3º e o § 4º do art. 64, cujos cálculos devem ser realizados manualmente</t>
    </r>
    <r>
      <rPr>
        <b/>
        <i/>
        <sz val="11"/>
        <color rgb="FF000000"/>
        <rFont val="Calibri"/>
        <family val="2"/>
      </rPr>
      <t>.</t>
    </r>
  </si>
</sst>
</file>

<file path=xl/styles.xml><?xml version="1.0" encoding="utf-8"?>
<styleSheet xmlns="http://schemas.openxmlformats.org/spreadsheetml/2006/main">
  <fonts count="16">
    <font>
      <sz val="11"/>
      <color rgb="FF000000"/>
      <name val="Calibri"/>
      <family val="2"/>
      <charset val="1"/>
    </font>
    <font>
      <sz val="10"/>
      <color rgb="FF000000"/>
      <name val="Calibri"/>
      <family val="2"/>
      <charset val="1"/>
    </font>
    <font>
      <b/>
      <sz val="10"/>
      <color rgb="FF000000"/>
      <name val="Calibri"/>
      <family val="2"/>
      <charset val="1"/>
    </font>
    <font>
      <b/>
      <sz val="12"/>
      <color rgb="FF000000"/>
      <name val="Calibri"/>
      <family val="2"/>
      <charset val="1"/>
    </font>
    <font>
      <b/>
      <i/>
      <sz val="10"/>
      <color rgb="FF000000"/>
      <name val="Calibri"/>
      <family val="2"/>
      <charset val="1"/>
    </font>
    <font>
      <b/>
      <sz val="10"/>
      <name val="Calibri"/>
      <family val="2"/>
      <charset val="1"/>
    </font>
    <font>
      <b/>
      <sz val="10"/>
      <color rgb="FFFFFFFF"/>
      <name val="Calibri"/>
      <family val="2"/>
      <charset val="1"/>
    </font>
    <font>
      <b/>
      <sz val="10"/>
      <color rgb="FFFF0000"/>
      <name val="Calibri"/>
      <family val="2"/>
      <charset val="1"/>
    </font>
    <font>
      <sz val="10"/>
      <name val="Calibri"/>
      <family val="2"/>
      <charset val="1"/>
    </font>
    <font>
      <i/>
      <sz val="10"/>
      <color rgb="FF000000"/>
      <name val="Calibri"/>
      <family val="2"/>
      <charset val="1"/>
    </font>
    <font>
      <i/>
      <sz val="10"/>
      <color rgb="FF000000"/>
      <name val="Calibri"/>
      <family val="2"/>
    </font>
    <font>
      <b/>
      <sz val="11"/>
      <color rgb="FF000000"/>
      <name val="Calibri"/>
      <family val="2"/>
    </font>
    <font>
      <b/>
      <u/>
      <sz val="11"/>
      <color rgb="FF000000"/>
      <name val="Calibri"/>
      <family val="2"/>
    </font>
    <font>
      <sz val="11"/>
      <color rgb="FF000000"/>
      <name val="Calibri"/>
      <family val="2"/>
    </font>
    <font>
      <i/>
      <sz val="11"/>
      <color rgb="FF000000"/>
      <name val="Calibri"/>
      <family val="2"/>
    </font>
    <font>
      <b/>
      <i/>
      <sz val="11"/>
      <color rgb="FF000000"/>
      <name val="Calibri"/>
      <family val="2"/>
    </font>
  </fonts>
  <fills count="10">
    <fill>
      <patternFill patternType="none"/>
    </fill>
    <fill>
      <patternFill patternType="gray125"/>
    </fill>
    <fill>
      <patternFill patternType="solid">
        <fgColor rgb="FFC0C0C0"/>
        <bgColor rgb="FFCCCCFF"/>
      </patternFill>
    </fill>
    <fill>
      <patternFill patternType="solid">
        <fgColor rgb="FF8EB4E3"/>
        <bgColor rgb="FF9999FF"/>
      </patternFill>
    </fill>
    <fill>
      <patternFill patternType="solid">
        <fgColor rgb="FFFFFFFF"/>
        <bgColor rgb="FFFFFFCC"/>
      </patternFill>
    </fill>
    <fill>
      <patternFill patternType="solid">
        <fgColor rgb="FF808080"/>
        <bgColor rgb="FF969696"/>
      </patternFill>
    </fill>
    <fill>
      <patternFill patternType="solid">
        <fgColor rgb="FFFFFF99"/>
        <bgColor rgb="FFFFFFCC"/>
      </patternFill>
    </fill>
    <fill>
      <patternFill patternType="solid">
        <fgColor rgb="FF000000"/>
        <bgColor rgb="FF003300"/>
      </patternFill>
    </fill>
    <fill>
      <patternFill patternType="solid">
        <fgColor theme="0"/>
        <bgColor indexed="64"/>
      </patternFill>
    </fill>
    <fill>
      <patternFill patternType="solid">
        <fgColor theme="0"/>
        <bgColor rgb="FFFFFFCC"/>
      </patternFill>
    </fill>
  </fills>
  <borders count="48">
    <border>
      <left/>
      <right/>
      <top/>
      <bottom/>
      <diagonal/>
    </border>
    <border>
      <left style="thin">
        <color rgb="FF3C3C3C"/>
      </left>
      <right/>
      <top/>
      <bottom/>
      <diagonal/>
    </border>
    <border>
      <left/>
      <right style="thin">
        <color rgb="FF3C3C3C"/>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3C3C3C"/>
      </left>
      <right style="thin">
        <color rgb="FF3C3C3C"/>
      </right>
      <top style="thin">
        <color rgb="FF3C3C3C"/>
      </top>
      <bottom style="thin">
        <color rgb="FF3C3C3C"/>
      </bottom>
      <diagonal/>
    </border>
    <border>
      <left style="thin">
        <color rgb="FF3C3C3C"/>
      </left>
      <right style="thin">
        <color rgb="FF3C3C3C"/>
      </right>
      <top style="thin">
        <color rgb="FF3C3C3C"/>
      </top>
      <bottom/>
      <diagonal/>
    </border>
    <border>
      <left style="thin">
        <color rgb="FF3C3C3C"/>
      </left>
      <right/>
      <top style="thin">
        <color rgb="FF3C3C3C"/>
      </top>
      <bottom/>
      <diagonal/>
    </border>
    <border>
      <left/>
      <right/>
      <top style="thin">
        <color rgb="FF3C3C3C"/>
      </top>
      <bottom/>
      <diagonal/>
    </border>
    <border>
      <left style="thin">
        <color rgb="FF3C3C3C"/>
      </left>
      <right style="thin">
        <color rgb="FF3C3C3C"/>
      </right>
      <top/>
      <bottom style="thin">
        <color rgb="FF3C3C3C"/>
      </bottom>
      <diagonal/>
    </border>
    <border>
      <left style="thin">
        <color rgb="FF3C3C3C"/>
      </left>
      <right style="thin">
        <color rgb="FF3C3C3C"/>
      </right>
      <top/>
      <bottom/>
      <diagonal/>
    </border>
    <border>
      <left style="thin">
        <color rgb="FF3C3C3C"/>
      </left>
      <right/>
      <top style="thin">
        <color rgb="FF3C3C3C"/>
      </top>
      <bottom style="thin">
        <color rgb="FF3C3C3C"/>
      </bottom>
      <diagonal/>
    </border>
    <border>
      <left style="thin">
        <color auto="1"/>
      </left>
      <right style="thin">
        <color rgb="FF3C3C3C"/>
      </right>
      <top style="thin">
        <color auto="1"/>
      </top>
      <bottom style="thin">
        <color auto="1"/>
      </bottom>
      <diagonal/>
    </border>
    <border>
      <left style="thin">
        <color rgb="FF3C3C3C"/>
      </left>
      <right style="thin">
        <color auto="1"/>
      </right>
      <top style="thin">
        <color auto="1"/>
      </top>
      <bottom style="thin">
        <color auto="1"/>
      </bottom>
      <diagonal/>
    </border>
    <border>
      <left/>
      <right style="thin">
        <color rgb="FF3C3C3C"/>
      </right>
      <top/>
      <bottom style="thin">
        <color rgb="FF3C3C3C"/>
      </bottom>
      <diagonal/>
    </border>
    <border>
      <left style="thin">
        <color rgb="FF3C3C3C"/>
      </left>
      <right style="thin">
        <color rgb="FF3C3C3C"/>
      </right>
      <top style="thin">
        <color auto="1"/>
      </top>
      <bottom style="thin">
        <color rgb="FF3C3C3C"/>
      </bottom>
      <diagonal/>
    </border>
    <border>
      <left/>
      <right style="thin">
        <color rgb="FF3C3C3C"/>
      </right>
      <top style="thin">
        <color rgb="FF3C3C3C"/>
      </top>
      <bottom/>
      <diagonal/>
    </border>
    <border>
      <left/>
      <right style="thin">
        <color rgb="FF3C3C3C"/>
      </right>
      <top style="thin">
        <color rgb="FF3C3C3C"/>
      </top>
      <bottom style="thin">
        <color rgb="FF3C3C3C"/>
      </bottom>
      <diagonal/>
    </border>
    <border>
      <left style="hair">
        <color auto="1"/>
      </left>
      <right style="hair">
        <color auto="1"/>
      </right>
      <top style="hair">
        <color auto="1"/>
      </top>
      <bottom style="hair">
        <color auto="1"/>
      </bottom>
      <diagonal/>
    </border>
    <border>
      <left style="thin">
        <color rgb="FF3C3C3C"/>
      </left>
      <right/>
      <top/>
      <bottom style="thin">
        <color rgb="FF3C3C3C"/>
      </bottom>
      <diagonal/>
    </border>
    <border>
      <left style="thin">
        <color rgb="FF3C3C3C"/>
      </left>
      <right style="thin">
        <color rgb="FF3C3C3C"/>
      </right>
      <top style="thin">
        <color rgb="FF3C3C3C"/>
      </top>
      <bottom style="thin">
        <color auto="1"/>
      </bottom>
      <diagonal/>
    </border>
    <border>
      <left/>
      <right/>
      <top/>
      <bottom style="thin">
        <color rgb="FF3C3C3C"/>
      </bottom>
      <diagonal/>
    </border>
    <border>
      <left/>
      <right/>
      <top style="thin">
        <color rgb="FF3C3C3C"/>
      </top>
      <bottom style="thin">
        <color rgb="FF3C3C3C"/>
      </bottom>
      <diagonal/>
    </border>
    <border>
      <left style="thin">
        <color auto="1"/>
      </left>
      <right style="thin">
        <color rgb="FF3C3C3C"/>
      </right>
      <top style="thin">
        <color rgb="FF3C3C3C"/>
      </top>
      <bottom style="thin">
        <color rgb="FF3C3C3C"/>
      </bottom>
      <diagonal/>
    </border>
    <border>
      <left style="thin">
        <color rgb="FF3C3C3C"/>
      </left>
      <right style="thin">
        <color auto="1"/>
      </right>
      <top style="thin">
        <color rgb="FF3C3C3C"/>
      </top>
      <bottom style="thin">
        <color rgb="FF3C3C3C"/>
      </bottom>
      <diagonal/>
    </border>
    <border>
      <left style="medium">
        <color indexed="64"/>
      </left>
      <right/>
      <top style="medium">
        <color indexed="64"/>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thin">
        <color auto="1"/>
      </bottom>
      <diagonal/>
    </border>
    <border>
      <left style="thin">
        <color auto="1"/>
      </left>
      <right style="medium">
        <color indexed="64"/>
      </right>
      <top/>
      <bottom/>
      <diagonal/>
    </border>
    <border>
      <left style="thin">
        <color rgb="FF3C3C3C"/>
      </left>
      <right/>
      <top/>
      <bottom style="medium">
        <color indexed="64"/>
      </bottom>
      <diagonal/>
    </border>
    <border>
      <left style="thin">
        <color auto="1"/>
      </left>
      <right style="thin">
        <color auto="1"/>
      </right>
      <top style="thin">
        <color auto="1"/>
      </top>
      <bottom/>
      <diagonal/>
    </border>
    <border>
      <left style="medium">
        <color indexed="64"/>
      </left>
      <right style="hair">
        <color auto="1"/>
      </right>
      <top style="medium">
        <color indexed="64"/>
      </top>
      <bottom style="hair">
        <color auto="1"/>
      </bottom>
      <diagonal/>
    </border>
    <border>
      <left/>
      <right style="thin">
        <color rgb="FF3C3C3C"/>
      </right>
      <top style="medium">
        <color indexed="64"/>
      </top>
      <bottom/>
      <diagonal/>
    </border>
    <border>
      <left style="thin">
        <color rgb="FF3C3C3C"/>
      </left>
      <right style="medium">
        <color indexed="64"/>
      </right>
      <top style="medium">
        <color indexed="64"/>
      </top>
      <bottom style="thin">
        <color rgb="FF3C3C3C"/>
      </bottom>
      <diagonal/>
    </border>
    <border>
      <left style="medium">
        <color indexed="64"/>
      </left>
      <right style="hair">
        <color auto="1"/>
      </right>
      <top style="hair">
        <color auto="1"/>
      </top>
      <bottom style="hair">
        <color auto="1"/>
      </bottom>
      <diagonal/>
    </border>
    <border>
      <left style="thin">
        <color rgb="FF3C3C3C"/>
      </left>
      <right style="medium">
        <color indexed="64"/>
      </right>
      <top style="thin">
        <color rgb="FF3C3C3C"/>
      </top>
      <bottom style="thin">
        <color rgb="FF3C3C3C"/>
      </bottom>
      <diagonal/>
    </border>
    <border>
      <left style="medium">
        <color indexed="64"/>
      </left>
      <right style="hair">
        <color auto="1"/>
      </right>
      <top style="hair">
        <color auto="1"/>
      </top>
      <bottom style="medium">
        <color indexed="64"/>
      </bottom>
      <diagonal/>
    </border>
    <border>
      <left style="thin">
        <color rgb="FF3C3C3C"/>
      </left>
      <right style="thin">
        <color rgb="FF3C3C3C"/>
      </right>
      <top style="thin">
        <color rgb="FF3C3C3C"/>
      </top>
      <bottom style="medium">
        <color indexed="64"/>
      </bottom>
      <diagonal/>
    </border>
    <border>
      <left style="thin">
        <color rgb="FF3C3C3C"/>
      </left>
      <right style="medium">
        <color indexed="64"/>
      </right>
      <top style="thin">
        <color rgb="FF3C3C3C"/>
      </top>
      <bottom style="medium">
        <color indexed="64"/>
      </bottom>
      <diagonal/>
    </border>
  </borders>
  <cellStyleXfs count="1">
    <xf numFmtId="0" fontId="0" fillId="0" borderId="0"/>
  </cellStyleXfs>
  <cellXfs count="202">
    <xf numFmtId="0" fontId="0" fillId="0" borderId="0" xfId="0"/>
    <xf numFmtId="0" fontId="2" fillId="4" borderId="6" xfId="0" applyFont="1" applyFill="1" applyBorder="1" applyAlignment="1" applyProtection="1">
      <alignment horizontal="center" vertical="center"/>
    </xf>
    <xf numFmtId="2" fontId="2" fillId="4" borderId="5" xfId="0" applyNumberFormat="1" applyFont="1" applyFill="1" applyBorder="1" applyAlignment="1" applyProtection="1">
      <alignment horizontal="center" vertical="center"/>
    </xf>
    <xf numFmtId="0" fontId="2" fillId="4" borderId="5" xfId="0" applyFont="1" applyFill="1" applyBorder="1" applyAlignment="1" applyProtection="1">
      <alignment horizontal="center" vertical="center" wrapText="1"/>
    </xf>
    <xf numFmtId="0" fontId="2" fillId="4" borderId="5" xfId="0"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7" xfId="0" applyFont="1" applyFill="1" applyBorder="1" applyAlignment="1" applyProtection="1">
      <alignment horizontal="left" vertical="center" wrapText="1"/>
    </xf>
    <xf numFmtId="0" fontId="2" fillId="5" borderId="8" xfId="0" applyFont="1" applyFill="1" applyBorder="1" applyAlignment="1" applyProtection="1">
      <alignment horizontal="left" vertical="center" wrapText="1"/>
    </xf>
    <xf numFmtId="2" fontId="2" fillId="5" borderId="9" xfId="0" applyNumberFormat="1" applyFont="1" applyFill="1" applyBorder="1" applyAlignment="1" applyProtection="1">
      <alignment horizontal="center" vertical="center"/>
    </xf>
    <xf numFmtId="0" fontId="2" fillId="5" borderId="10" xfId="0" applyFont="1" applyFill="1" applyBorder="1" applyAlignment="1" applyProtection="1">
      <alignment horizontal="center" vertical="center"/>
    </xf>
    <xf numFmtId="0" fontId="1" fillId="0" borderId="11" xfId="0" applyFont="1" applyBorder="1" applyAlignment="1" applyProtection="1">
      <alignment horizontal="center"/>
    </xf>
    <xf numFmtId="2" fontId="1" fillId="0" borderId="12" xfId="0" applyNumberFormat="1" applyFont="1" applyBorder="1" applyAlignment="1" applyProtection="1">
      <alignment horizontal="center" vertical="center"/>
    </xf>
    <xf numFmtId="2" fontId="5" fillId="0" borderId="14" xfId="0" applyNumberFormat="1" applyFont="1" applyBorder="1" applyAlignment="1" applyProtection="1">
      <alignment horizontal="center" vertical="center"/>
    </xf>
    <xf numFmtId="2" fontId="1" fillId="0" borderId="14" xfId="0" applyNumberFormat="1" applyFont="1" applyBorder="1" applyAlignment="1" applyProtection="1">
      <alignment horizontal="center" vertical="center"/>
    </xf>
    <xf numFmtId="0" fontId="1" fillId="2" borderId="15" xfId="0" applyFont="1" applyFill="1" applyBorder="1" applyAlignment="1" applyProtection="1">
      <alignment horizontal="center" vertical="center"/>
      <protection locked="0"/>
    </xf>
    <xf numFmtId="2" fontId="1" fillId="4" borderId="16" xfId="0" applyNumberFormat="1"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2" fontId="1" fillId="0" borderId="4" xfId="0" applyNumberFormat="1" applyFont="1" applyBorder="1" applyAlignment="1" applyProtection="1">
      <alignment horizontal="center" vertical="center"/>
    </xf>
    <xf numFmtId="0" fontId="1" fillId="5" borderId="9" xfId="0" applyFont="1" applyFill="1" applyBorder="1" applyProtection="1"/>
    <xf numFmtId="2" fontId="1" fillId="5" borderId="10" xfId="0" applyNumberFormat="1" applyFont="1" applyFill="1" applyBorder="1" applyAlignment="1" applyProtection="1">
      <alignment horizontal="center" vertical="center"/>
    </xf>
    <xf numFmtId="2" fontId="6" fillId="7" borderId="10" xfId="0" applyNumberFormat="1" applyFont="1" applyFill="1" applyBorder="1" applyAlignment="1" applyProtection="1">
      <alignment horizontal="center" vertical="center"/>
    </xf>
    <xf numFmtId="0" fontId="1" fillId="0" borderId="4" xfId="0" applyFont="1" applyBorder="1" applyAlignment="1" applyProtection="1">
      <alignment horizontal="right" vertical="center" wrapText="1"/>
    </xf>
    <xf numFmtId="2" fontId="7" fillId="0" borderId="5" xfId="0" applyNumberFormat="1" applyFont="1" applyBorder="1" applyAlignment="1" applyProtection="1">
      <alignment horizontal="center" vertical="center"/>
    </xf>
    <xf numFmtId="0" fontId="2" fillId="4" borderId="16"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wrapText="1"/>
    </xf>
    <xf numFmtId="0" fontId="2" fillId="5" borderId="9" xfId="0" applyFont="1" applyFill="1" applyBorder="1" applyAlignment="1" applyProtection="1">
      <alignment horizontal="center" vertical="center"/>
    </xf>
    <xf numFmtId="0" fontId="1" fillId="0" borderId="5" xfId="0" applyFont="1" applyBorder="1" applyAlignment="1" applyProtection="1">
      <alignment horizontal="left" vertical="center" wrapText="1"/>
    </xf>
    <xf numFmtId="2" fontId="1" fillId="0" borderId="5" xfId="0" applyNumberFormat="1" applyFont="1" applyBorder="1" applyAlignment="1" applyProtection="1">
      <alignment horizontal="center" vertical="center"/>
    </xf>
    <xf numFmtId="0" fontId="8" fillId="2" borderId="5" xfId="0" applyFont="1" applyFill="1" applyBorder="1" applyAlignment="1" applyProtection="1">
      <alignment horizontal="center" vertical="center"/>
    </xf>
    <xf numFmtId="2" fontId="5" fillId="0" borderId="5" xfId="0" applyNumberFormat="1" applyFont="1" applyBorder="1" applyAlignment="1" applyProtection="1">
      <alignment horizontal="center" vertical="center"/>
    </xf>
    <xf numFmtId="0" fontId="1" fillId="0" borderId="9"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xf>
    <xf numFmtId="0" fontId="1" fillId="2" borderId="9" xfId="0" applyFont="1" applyFill="1" applyBorder="1" applyAlignment="1" applyProtection="1">
      <alignment horizontal="center" vertical="center"/>
      <protection locked="0"/>
    </xf>
    <xf numFmtId="2" fontId="5" fillId="0" borderId="9" xfId="0" applyNumberFormat="1" applyFont="1" applyBorder="1" applyAlignment="1" applyProtection="1">
      <alignment horizontal="center" vertical="center"/>
    </xf>
    <xf numFmtId="0" fontId="1" fillId="0" borderId="5" xfId="0" applyFont="1" applyBorder="1" applyAlignment="1" applyProtection="1">
      <alignment horizontal="right" vertical="center"/>
    </xf>
    <xf numFmtId="2" fontId="1" fillId="0" borderId="6" xfId="0" applyNumberFormat="1"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1" fillId="0" borderId="5" xfId="0" applyFont="1" applyBorder="1" applyAlignment="1" applyProtection="1">
      <alignment horizontal="right" vertical="center" wrapText="1"/>
    </xf>
    <xf numFmtId="2" fontId="1" fillId="4" borderId="5" xfId="0" applyNumberFormat="1"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2" fontId="5" fillId="4" borderId="5" xfId="0" applyNumberFormat="1" applyFont="1" applyFill="1" applyBorder="1" applyAlignment="1" applyProtection="1">
      <alignment horizontal="center" vertical="center"/>
    </xf>
    <xf numFmtId="2" fontId="7" fillId="4" borderId="10" xfId="0" applyNumberFormat="1" applyFont="1" applyFill="1" applyBorder="1" applyAlignment="1" applyProtection="1">
      <alignment horizontal="center" vertical="center"/>
    </xf>
    <xf numFmtId="2" fontId="7" fillId="4" borderId="18" xfId="0" applyNumberFormat="1" applyFont="1" applyFill="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5" borderId="4" xfId="0" applyNumberFormat="1" applyFont="1" applyFill="1" applyBorder="1" applyAlignment="1" applyProtection="1">
      <alignment horizontal="center" vertical="center"/>
    </xf>
    <xf numFmtId="0" fontId="1" fillId="0" borderId="16" xfId="0" applyFont="1" applyBorder="1" applyAlignment="1" applyProtection="1">
      <alignment horizontal="right" vertical="center" wrapText="1"/>
    </xf>
    <xf numFmtId="0" fontId="2" fillId="5" borderId="5" xfId="0" applyFont="1" applyFill="1" applyBorder="1" applyAlignment="1" applyProtection="1">
      <alignment horizontal="center" vertical="center"/>
    </xf>
    <xf numFmtId="0" fontId="1" fillId="5" borderId="19" xfId="0" applyFont="1" applyFill="1" applyBorder="1" applyAlignment="1" applyProtection="1">
      <alignment horizontal="left" vertical="center" wrapText="1"/>
    </xf>
    <xf numFmtId="0" fontId="1" fillId="5" borderId="21" xfId="0" applyFont="1" applyFill="1" applyBorder="1" applyAlignment="1" applyProtection="1">
      <alignment horizontal="left" vertical="center" wrapText="1"/>
    </xf>
    <xf numFmtId="0" fontId="1" fillId="5" borderId="22" xfId="0" applyFont="1" applyFill="1" applyBorder="1" applyAlignment="1" applyProtection="1">
      <alignment horizontal="center" wrapText="1"/>
    </xf>
    <xf numFmtId="2" fontId="1" fillId="5" borderId="5" xfId="0" applyNumberFormat="1" applyFont="1" applyFill="1" applyBorder="1" applyAlignment="1" applyProtection="1">
      <alignment horizontal="center" vertical="center"/>
    </xf>
    <xf numFmtId="2" fontId="6" fillId="7" borderId="5" xfId="0" applyNumberFormat="1" applyFont="1" applyFill="1" applyBorder="1" applyAlignment="1" applyProtection="1">
      <alignment horizontal="center" vertical="center"/>
    </xf>
    <xf numFmtId="0" fontId="2" fillId="0" borderId="5" xfId="0" applyFont="1" applyBorder="1" applyAlignment="1" applyProtection="1">
      <alignment horizontal="center" vertical="center"/>
    </xf>
    <xf numFmtId="0" fontId="1" fillId="2" borderId="9"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2" fontId="5" fillId="0" borderId="6" xfId="0" applyNumberFormat="1" applyFont="1" applyBorder="1" applyAlignment="1" applyProtection="1">
      <alignment horizontal="center" vertical="center"/>
    </xf>
    <xf numFmtId="0" fontId="1" fillId="4" borderId="5" xfId="0" applyFont="1" applyFill="1" applyBorder="1" applyAlignment="1" applyProtection="1">
      <alignment horizontal="right" vertical="center" wrapText="1"/>
    </xf>
    <xf numFmtId="0" fontId="1" fillId="0" borderId="5" xfId="0" applyFont="1" applyBorder="1" applyProtection="1"/>
    <xf numFmtId="2" fontId="1" fillId="0" borderId="9" xfId="0" applyNumberFormat="1" applyFont="1" applyBorder="1" applyAlignment="1" applyProtection="1">
      <alignment horizontal="center" vertical="center" wrapText="1"/>
    </xf>
    <xf numFmtId="0" fontId="1" fillId="2" borderId="9"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xf>
    <xf numFmtId="2" fontId="5" fillId="0" borderId="9" xfId="0" applyNumberFormat="1" applyFont="1" applyBorder="1" applyAlignment="1" applyProtection="1">
      <alignment horizontal="center" vertical="center" wrapText="1"/>
    </xf>
    <xf numFmtId="0" fontId="1" fillId="2" borderId="6"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xf>
    <xf numFmtId="2" fontId="5" fillId="0" borderId="6" xfId="0" applyNumberFormat="1" applyFont="1" applyBorder="1" applyAlignment="1" applyProtection="1">
      <alignment horizontal="center" vertical="center" wrapText="1"/>
    </xf>
    <xf numFmtId="2" fontId="1" fillId="0" borderId="5" xfId="0" applyNumberFormat="1" applyFont="1" applyBorder="1" applyAlignment="1" applyProtection="1">
      <alignment horizontal="center" vertical="center" wrapText="1"/>
    </xf>
    <xf numFmtId="2" fontId="7" fillId="0" borderId="5" xfId="0" applyNumberFormat="1" applyFont="1" applyBorder="1" applyAlignment="1" applyProtection="1">
      <alignment horizontal="center" vertical="center" wrapText="1"/>
    </xf>
    <xf numFmtId="0" fontId="1" fillId="2" borderId="5"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xf>
    <xf numFmtId="2" fontId="5" fillId="0" borderId="5" xfId="0" applyNumberFormat="1" applyFont="1" applyBorder="1" applyAlignment="1" applyProtection="1">
      <alignment horizontal="center" vertical="center" wrapText="1"/>
    </xf>
    <xf numFmtId="0" fontId="1" fillId="2" borderId="1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xf>
    <xf numFmtId="2" fontId="5" fillId="0" borderId="10" xfId="0" applyNumberFormat="1" applyFont="1" applyBorder="1" applyAlignment="1" applyProtection="1">
      <alignment horizontal="center" vertical="center" wrapText="1"/>
    </xf>
    <xf numFmtId="2" fontId="1" fillId="4" borderId="18" xfId="0" applyNumberFormat="1" applyFont="1" applyFill="1" applyBorder="1" applyAlignment="1" applyProtection="1">
      <alignment horizontal="center" vertical="center" wrapText="1"/>
      <protection locked="0"/>
    </xf>
    <xf numFmtId="0" fontId="1" fillId="0" borderId="18" xfId="0" applyFont="1" applyBorder="1" applyAlignment="1" applyProtection="1">
      <alignment horizontal="left" wrapText="1"/>
    </xf>
    <xf numFmtId="2" fontId="5" fillId="0" borderId="18" xfId="0" applyNumberFormat="1" applyFont="1" applyBorder="1" applyAlignment="1" applyProtection="1">
      <alignment horizontal="center" vertical="center" wrapText="1"/>
    </xf>
    <xf numFmtId="0" fontId="1" fillId="2" borderId="18" xfId="0" applyFont="1" applyFill="1" applyBorder="1" applyAlignment="1" applyProtection="1">
      <alignment horizontal="center" vertical="center" wrapText="1"/>
    </xf>
    <xf numFmtId="2" fontId="1" fillId="4" borderId="10" xfId="0" applyNumberFormat="1" applyFont="1" applyFill="1" applyBorder="1" applyAlignment="1" applyProtection="1">
      <alignment horizontal="center" vertical="center" wrapText="1"/>
      <protection locked="0"/>
    </xf>
    <xf numFmtId="0" fontId="1" fillId="5" borderId="23" xfId="0" applyFont="1" applyFill="1" applyBorder="1" applyProtection="1"/>
    <xf numFmtId="0" fontId="1" fillId="5" borderId="6" xfId="0" applyFont="1" applyFill="1" applyBorder="1" applyProtection="1"/>
    <xf numFmtId="2" fontId="1" fillId="5" borderId="5" xfId="0" applyNumberFormat="1" applyFont="1" applyFill="1" applyBorder="1" applyProtection="1"/>
    <xf numFmtId="2" fontId="6" fillId="7" borderId="24" xfId="0" applyNumberFormat="1" applyFont="1" applyFill="1" applyBorder="1" applyAlignment="1" applyProtection="1">
      <alignment horizontal="center"/>
    </xf>
    <xf numFmtId="0" fontId="1" fillId="8" borderId="0" xfId="0" applyFont="1" applyFill="1" applyBorder="1" applyAlignment="1" applyProtection="1">
      <alignment horizontal="right"/>
    </xf>
    <xf numFmtId="0" fontId="2" fillId="4" borderId="10" xfId="0" applyFont="1" applyFill="1" applyBorder="1" applyAlignment="1" applyProtection="1">
      <alignment horizontal="center" vertical="center"/>
    </xf>
    <xf numFmtId="2" fontId="2" fillId="4" borderId="9" xfId="0" applyNumberFormat="1" applyFont="1" applyFill="1" applyBorder="1" applyAlignment="1" applyProtection="1">
      <alignment horizontal="center" vertical="center"/>
    </xf>
    <xf numFmtId="0" fontId="2" fillId="4" borderId="9" xfId="0" applyFont="1" applyFill="1" applyBorder="1" applyAlignment="1" applyProtection="1">
      <alignment horizontal="center" vertical="center" wrapText="1"/>
    </xf>
    <xf numFmtId="0" fontId="2" fillId="4" borderId="9" xfId="0" applyFont="1" applyFill="1" applyBorder="1" applyAlignment="1" applyProtection="1">
      <alignment horizontal="center" vertical="center"/>
    </xf>
    <xf numFmtId="0" fontId="0" fillId="8" borderId="0" xfId="0" applyFill="1"/>
    <xf numFmtId="0" fontId="1" fillId="8" borderId="0" xfId="0" applyFont="1" applyFill="1" applyBorder="1"/>
    <xf numFmtId="0" fontId="0" fillId="8" borderId="0" xfId="0" applyFill="1" applyBorder="1"/>
    <xf numFmtId="0" fontId="1" fillId="9" borderId="0" xfId="0" applyFont="1" applyFill="1" applyBorder="1" applyProtection="1"/>
    <xf numFmtId="0" fontId="2" fillId="9" borderId="0" xfId="0" applyFont="1" applyFill="1" applyBorder="1" applyAlignment="1" applyProtection="1">
      <alignment horizontal="center"/>
    </xf>
    <xf numFmtId="2" fontId="1" fillId="8" borderId="0" xfId="0" applyNumberFormat="1" applyFont="1" applyFill="1" applyBorder="1" applyProtection="1"/>
    <xf numFmtId="0" fontId="1" fillId="8" borderId="0" xfId="0" applyFont="1" applyFill="1" applyBorder="1" applyProtection="1"/>
    <xf numFmtId="0" fontId="2" fillId="8" borderId="0" xfId="0" applyFont="1" applyFill="1" applyBorder="1" applyProtection="1"/>
    <xf numFmtId="0" fontId="1" fillId="0" borderId="6" xfId="0" applyFont="1" applyBorder="1" applyAlignment="1" applyProtection="1">
      <alignment wrapText="1"/>
    </xf>
    <xf numFmtId="0" fontId="1" fillId="0" borderId="39" xfId="0" applyFont="1" applyBorder="1" applyAlignment="1" applyProtection="1">
      <alignment horizontal="right" vertical="center" wrapText="1"/>
    </xf>
    <xf numFmtId="2" fontId="7" fillId="6" borderId="42" xfId="0" applyNumberFormat="1" applyFont="1" applyFill="1" applyBorder="1" applyAlignment="1" applyProtection="1">
      <alignment horizontal="center"/>
    </xf>
    <xf numFmtId="2" fontId="7" fillId="6" borderId="44" xfId="0" applyNumberFormat="1" applyFont="1" applyFill="1" applyBorder="1" applyAlignment="1" applyProtection="1">
      <alignment horizontal="center"/>
    </xf>
    <xf numFmtId="2" fontId="6" fillId="7" borderId="47" xfId="0" applyNumberFormat="1" applyFont="1" applyFill="1" applyBorder="1" applyAlignment="1" applyProtection="1">
      <alignment horizontal="center"/>
    </xf>
    <xf numFmtId="0" fontId="1" fillId="8" borderId="34" xfId="0" applyFont="1" applyFill="1" applyBorder="1" applyProtection="1"/>
    <xf numFmtId="0" fontId="3" fillId="8" borderId="25" xfId="0" applyFont="1" applyFill="1" applyBorder="1" applyAlignment="1" applyProtection="1">
      <alignment horizontal="center" vertical="center" wrapText="1"/>
    </xf>
    <xf numFmtId="0" fontId="3" fillId="8" borderId="26" xfId="0" applyFont="1" applyFill="1" applyBorder="1" applyAlignment="1" applyProtection="1">
      <alignment horizontal="center" vertical="center" wrapText="1"/>
    </xf>
    <xf numFmtId="0" fontId="3" fillId="8" borderId="27" xfId="0" applyFont="1" applyFill="1" applyBorder="1" applyAlignment="1" applyProtection="1">
      <alignment horizontal="center" vertical="center" wrapText="1"/>
    </xf>
    <xf numFmtId="0" fontId="2" fillId="8" borderId="28" xfId="0" applyFont="1" applyFill="1" applyBorder="1" applyAlignment="1" applyProtection="1">
      <alignment horizontal="center" vertical="center" wrapText="1"/>
    </xf>
    <xf numFmtId="0" fontId="2" fillId="8" borderId="29" xfId="0" applyFont="1" applyFill="1" applyBorder="1" applyAlignment="1" applyProtection="1">
      <alignment horizontal="center" vertical="center" wrapText="1"/>
    </xf>
    <xf numFmtId="0" fontId="2" fillId="8" borderId="30" xfId="0" applyFont="1" applyFill="1" applyBorder="1" applyAlignment="1" applyProtection="1">
      <alignment horizontal="center" vertical="center" wrapText="1"/>
    </xf>
    <xf numFmtId="0" fontId="2" fillId="8" borderId="31" xfId="0" applyFont="1" applyFill="1" applyBorder="1" applyAlignment="1" applyProtection="1">
      <alignment horizontal="center" vertical="center" wrapText="1"/>
    </xf>
    <xf numFmtId="0" fontId="2" fillId="8" borderId="0" xfId="0" applyFont="1" applyFill="1" applyBorder="1" applyAlignment="1" applyProtection="1">
      <alignment horizontal="center" vertical="center" wrapText="1"/>
    </xf>
    <xf numFmtId="0" fontId="2" fillId="8" borderId="32" xfId="0" applyFont="1" applyFill="1" applyBorder="1" applyAlignment="1" applyProtection="1">
      <alignment horizontal="center" vertical="center" wrapText="1"/>
    </xf>
    <xf numFmtId="0" fontId="2" fillId="8" borderId="33" xfId="0" applyFont="1" applyFill="1" applyBorder="1" applyAlignment="1" applyProtection="1">
      <alignment horizontal="center" vertical="center" wrapText="1"/>
    </xf>
    <xf numFmtId="0" fontId="2" fillId="8" borderId="34" xfId="0" applyFont="1" applyFill="1" applyBorder="1" applyAlignment="1" applyProtection="1">
      <alignment horizontal="center" vertical="center" wrapText="1"/>
    </xf>
    <xf numFmtId="0" fontId="2" fillId="8" borderId="35" xfId="0" applyFont="1" applyFill="1" applyBorder="1" applyAlignment="1" applyProtection="1">
      <alignment horizontal="center" vertical="center" wrapText="1"/>
    </xf>
    <xf numFmtId="0" fontId="1" fillId="8" borderId="28" xfId="0" applyFont="1" applyFill="1" applyBorder="1" applyAlignment="1" applyProtection="1">
      <alignment horizontal="center" vertical="center"/>
    </xf>
    <xf numFmtId="0" fontId="1" fillId="8" borderId="29" xfId="0" applyFont="1" applyFill="1" applyBorder="1" applyAlignment="1" applyProtection="1">
      <alignment horizontal="center" vertical="center"/>
    </xf>
    <xf numFmtId="0" fontId="1" fillId="8" borderId="30" xfId="0" applyFont="1" applyFill="1" applyBorder="1" applyAlignment="1" applyProtection="1">
      <alignment horizontal="center" vertical="center"/>
    </xf>
    <xf numFmtId="0" fontId="1" fillId="8" borderId="31" xfId="0" applyFont="1" applyFill="1" applyBorder="1" applyAlignment="1" applyProtection="1">
      <alignment horizontal="right" vertical="center"/>
    </xf>
    <xf numFmtId="0" fontId="1" fillId="8" borderId="3" xfId="0" applyFont="1" applyFill="1" applyBorder="1" applyAlignment="1" applyProtection="1">
      <alignment horizontal="right" vertical="center"/>
    </xf>
    <xf numFmtId="0" fontId="1" fillId="8" borderId="4" xfId="0" applyFont="1" applyFill="1" applyBorder="1" applyAlignment="1" applyProtection="1">
      <alignment horizontal="center"/>
    </xf>
    <xf numFmtId="0" fontId="1" fillId="8" borderId="36" xfId="0" applyFont="1" applyFill="1" applyBorder="1" applyAlignment="1" applyProtection="1">
      <alignment horizontal="center"/>
    </xf>
    <xf numFmtId="0" fontId="1" fillId="2" borderId="4" xfId="0" applyFont="1" applyFill="1" applyBorder="1" applyAlignment="1" applyProtection="1">
      <alignment horizontal="center"/>
    </xf>
    <xf numFmtId="0" fontId="1" fillId="2" borderId="36" xfId="0" applyFont="1" applyFill="1" applyBorder="1" applyAlignment="1" applyProtection="1">
      <alignment horizontal="center"/>
    </xf>
    <xf numFmtId="0" fontId="1" fillId="8" borderId="31" xfId="0" applyFont="1" applyFill="1" applyBorder="1" applyAlignment="1" applyProtection="1">
      <alignment horizontal="center" vertical="center"/>
    </xf>
    <xf numFmtId="0" fontId="1" fillId="8" borderId="3" xfId="0" applyFont="1" applyFill="1" applyBorder="1" applyAlignment="1" applyProtection="1">
      <alignment horizontal="center" vertical="center"/>
    </xf>
    <xf numFmtId="0" fontId="1" fillId="8" borderId="37" xfId="0" applyFont="1" applyFill="1" applyBorder="1" applyAlignment="1" applyProtection="1">
      <alignment horizontal="center" vertical="center"/>
    </xf>
    <xf numFmtId="0" fontId="1" fillId="0" borderId="31" xfId="0" applyFont="1" applyBorder="1" applyAlignment="1" applyProtection="1">
      <alignment horizontal="center" vertical="center"/>
    </xf>
    <xf numFmtId="0" fontId="1" fillId="0" borderId="1" xfId="0" applyFont="1" applyBorder="1" applyAlignment="1" applyProtection="1">
      <alignment horizontal="center" vertical="center"/>
    </xf>
    <xf numFmtId="0" fontId="1" fillId="0" borderId="33" xfId="0" applyFont="1" applyBorder="1" applyAlignment="1" applyProtection="1">
      <alignment horizontal="center" vertical="center"/>
    </xf>
    <xf numFmtId="0" fontId="1" fillId="0" borderId="38" xfId="0" applyFont="1" applyBorder="1" applyAlignment="1" applyProtection="1">
      <alignment horizontal="center" vertical="center"/>
    </xf>
    <xf numFmtId="0" fontId="2" fillId="3" borderId="5" xfId="0" applyFont="1" applyFill="1" applyBorder="1" applyAlignment="1" applyProtection="1">
      <alignment horizontal="center" wrapText="1"/>
    </xf>
    <xf numFmtId="0" fontId="1" fillId="0" borderId="32" xfId="0" applyFont="1" applyBorder="1" applyAlignment="1" applyProtection="1">
      <alignment horizontal="center" vertical="center"/>
    </xf>
    <xf numFmtId="0" fontId="1" fillId="0" borderId="35" xfId="0" applyFont="1" applyBorder="1" applyAlignment="1" applyProtection="1">
      <alignment horizontal="center" vertical="center"/>
    </xf>
    <xf numFmtId="0" fontId="2" fillId="8" borderId="34" xfId="0" applyFont="1" applyFill="1" applyBorder="1" applyAlignment="1" applyProtection="1">
      <alignment horizontal="center" vertical="center"/>
    </xf>
    <xf numFmtId="0" fontId="2" fillId="4" borderId="9" xfId="0" applyFont="1" applyFill="1" applyBorder="1" applyAlignment="1" applyProtection="1">
      <alignment horizontal="left" vertical="center" wrapText="1"/>
    </xf>
    <xf numFmtId="0" fontId="2" fillId="5" borderId="5" xfId="0" applyFont="1" applyFill="1" applyBorder="1" applyAlignment="1" applyProtection="1">
      <alignment horizontal="center" vertical="center" wrapText="1"/>
    </xf>
    <xf numFmtId="0" fontId="2" fillId="6" borderId="6" xfId="0" applyFont="1" applyFill="1" applyBorder="1" applyAlignment="1" applyProtection="1">
      <alignment horizontal="center" vertical="center"/>
    </xf>
    <xf numFmtId="2" fontId="1" fillId="6" borderId="5" xfId="0" applyNumberFormat="1" applyFont="1" applyFill="1" applyBorder="1" applyAlignment="1" applyProtection="1">
      <alignment horizontal="left" vertical="center" wrapText="1"/>
    </xf>
    <xf numFmtId="0" fontId="1" fillId="0" borderId="11" xfId="0" applyFont="1" applyBorder="1" applyAlignment="1" applyProtection="1">
      <alignment horizontal="center"/>
    </xf>
    <xf numFmtId="0" fontId="1" fillId="0" borderId="4" xfId="0" applyFont="1" applyBorder="1" applyAlignment="1" applyProtection="1">
      <alignment horizontal="left" vertical="center" wrapText="1"/>
    </xf>
    <xf numFmtId="0" fontId="1" fillId="2" borderId="13" xfId="0" applyFont="1" applyFill="1" applyBorder="1" applyAlignment="1" applyProtection="1">
      <alignment horizontal="center" vertical="center"/>
      <protection locked="0"/>
    </xf>
    <xf numFmtId="0" fontId="1" fillId="2" borderId="17" xfId="0" applyFont="1" applyFill="1" applyBorder="1" applyAlignment="1" applyProtection="1">
      <alignment horizontal="center" vertical="center"/>
      <protection locked="0"/>
    </xf>
    <xf numFmtId="0" fontId="1" fillId="5" borderId="9" xfId="0" applyFont="1" applyFill="1" applyBorder="1" applyAlignment="1" applyProtection="1">
      <alignment horizontal="center" wrapText="1"/>
    </xf>
    <xf numFmtId="0" fontId="2" fillId="5" borderId="9" xfId="0" applyFont="1" applyFill="1" applyBorder="1" applyAlignment="1" applyProtection="1">
      <alignment horizontal="right" vertical="center"/>
    </xf>
    <xf numFmtId="0" fontId="1" fillId="0" borderId="4" xfId="0" applyFont="1" applyBorder="1" applyAlignment="1" applyProtection="1">
      <alignment horizontal="center" vertical="center" wrapText="1"/>
    </xf>
    <xf numFmtId="0" fontId="1" fillId="0" borderId="17" xfId="0" applyFont="1" applyBorder="1" applyAlignment="1" applyProtection="1">
      <alignment horizontal="right" vertical="center"/>
      <protection locked="0"/>
    </xf>
    <xf numFmtId="0" fontId="2" fillId="4" borderId="6" xfId="0" applyFont="1" applyFill="1" applyBorder="1" applyAlignment="1" applyProtection="1">
      <alignment horizontal="left" vertical="center" wrapText="1"/>
    </xf>
    <xf numFmtId="0" fontId="1" fillId="0" borderId="5" xfId="0" applyFont="1" applyBorder="1" applyAlignment="1" applyProtection="1">
      <alignment horizontal="center"/>
    </xf>
    <xf numFmtId="0" fontId="1" fillId="0" borderId="5" xfId="0" applyFont="1" applyBorder="1" applyAlignment="1" applyProtection="1">
      <alignment horizontal="left" vertical="center" wrapText="1"/>
    </xf>
    <xf numFmtId="2" fontId="1" fillId="0" borderId="5" xfId="0" applyNumberFormat="1" applyFont="1" applyBorder="1" applyAlignment="1" applyProtection="1">
      <alignment horizontal="center" vertical="center"/>
    </xf>
    <xf numFmtId="0" fontId="1" fillId="4" borderId="5" xfId="0" applyFont="1" applyFill="1" applyBorder="1" applyAlignment="1" applyProtection="1">
      <alignment horizontal="right" vertical="center"/>
      <protection locked="0"/>
    </xf>
    <xf numFmtId="0" fontId="1" fillId="0" borderId="9" xfId="0" applyFont="1" applyBorder="1" applyAlignment="1" applyProtection="1">
      <alignment horizontal="left" vertical="center" wrapText="1"/>
    </xf>
    <xf numFmtId="0" fontId="1" fillId="2" borderId="9"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0" borderId="6" xfId="0" applyFont="1" applyBorder="1" applyAlignment="1" applyProtection="1">
      <alignment horizontal="center" vertical="center"/>
    </xf>
    <xf numFmtId="2" fontId="1" fillId="0" borderId="9" xfId="0" applyNumberFormat="1" applyFont="1" applyBorder="1" applyAlignment="1" applyProtection="1">
      <alignment horizontal="center" vertical="center"/>
    </xf>
    <xf numFmtId="0" fontId="1" fillId="0" borderId="6" xfId="0" applyFont="1" applyBorder="1" applyAlignment="1" applyProtection="1">
      <alignment horizontal="left" vertical="center" wrapText="1"/>
    </xf>
    <xf numFmtId="2" fontId="1" fillId="0" borderId="6" xfId="0" applyNumberFormat="1" applyFont="1" applyBorder="1" applyAlignment="1" applyProtection="1">
      <alignment horizontal="center" vertical="center"/>
    </xf>
    <xf numFmtId="0" fontId="1" fillId="2" borderId="6" xfId="0" applyFont="1" applyFill="1" applyBorder="1" applyAlignment="1" applyProtection="1">
      <alignment horizontal="center" vertical="center"/>
      <protection locked="0"/>
    </xf>
    <xf numFmtId="0" fontId="2" fillId="0" borderId="6" xfId="0" applyFont="1" applyBorder="1" applyAlignment="1" applyProtection="1">
      <alignment horizontal="center" vertical="center"/>
    </xf>
    <xf numFmtId="2" fontId="1" fillId="4" borderId="5" xfId="0" applyNumberFormat="1" applyFont="1" applyFill="1" applyBorder="1" applyAlignment="1" applyProtection="1">
      <alignment horizontal="center" vertical="center"/>
    </xf>
    <xf numFmtId="0" fontId="1" fillId="2" borderId="5" xfId="0" applyFont="1" applyFill="1" applyBorder="1" applyAlignment="1" applyProtection="1">
      <alignment horizontal="center" vertical="center"/>
    </xf>
    <xf numFmtId="0" fontId="1" fillId="4" borderId="6" xfId="0" applyFont="1" applyFill="1" applyBorder="1" applyAlignment="1" applyProtection="1">
      <alignment horizontal="right" vertical="center"/>
      <protection locked="0"/>
    </xf>
    <xf numFmtId="0" fontId="1" fillId="5" borderId="19" xfId="0" applyFont="1" applyFill="1" applyBorder="1" applyAlignment="1" applyProtection="1">
      <alignment horizontal="center" wrapText="1"/>
    </xf>
    <xf numFmtId="0" fontId="2" fillId="5" borderId="14" xfId="0" applyFont="1" applyFill="1" applyBorder="1" applyAlignment="1" applyProtection="1">
      <alignment horizontal="right" vertical="center"/>
    </xf>
    <xf numFmtId="0" fontId="1" fillId="0" borderId="20" xfId="0" applyFont="1" applyBorder="1" applyAlignment="1" applyProtection="1">
      <alignment horizontal="left" vertical="center" wrapText="1"/>
    </xf>
    <xf numFmtId="0" fontId="1" fillId="4" borderId="5" xfId="0" applyFont="1" applyFill="1" applyBorder="1" applyAlignment="1" applyProtection="1">
      <alignment horizontal="left" vertical="center" wrapText="1"/>
    </xf>
    <xf numFmtId="0" fontId="1" fillId="0" borderId="16" xfId="0" applyFont="1" applyBorder="1" applyAlignment="1" applyProtection="1">
      <alignment horizontal="left" vertical="center" wrapText="1"/>
    </xf>
    <xf numFmtId="0" fontId="2" fillId="5" borderId="5" xfId="0" applyFont="1" applyFill="1" applyBorder="1" applyAlignment="1" applyProtection="1">
      <alignment horizontal="right" vertical="center"/>
      <protection locked="0"/>
    </xf>
    <xf numFmtId="0" fontId="1" fillId="0" borderId="5" xfId="0" applyFont="1" applyBorder="1" applyAlignment="1" applyProtection="1">
      <alignment horizontal="center" vertical="center"/>
    </xf>
    <xf numFmtId="0" fontId="8" fillId="4" borderId="5" xfId="0" applyFont="1" applyFill="1" applyBorder="1" applyAlignment="1" applyProtection="1">
      <alignment horizontal="right" vertical="center"/>
      <protection locked="0"/>
    </xf>
    <xf numFmtId="0" fontId="1" fillId="0" borderId="10" xfId="0" applyFont="1" applyBorder="1" applyAlignment="1" applyProtection="1">
      <alignment horizontal="center" vertical="center"/>
    </xf>
    <xf numFmtId="0" fontId="1" fillId="0" borderId="5" xfId="0" applyFont="1" applyBorder="1" applyAlignment="1">
      <alignment horizontal="left" vertical="center" wrapText="1"/>
    </xf>
    <xf numFmtId="0" fontId="1" fillId="4" borderId="5" xfId="0" applyFont="1" applyFill="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10" xfId="0" applyFont="1" applyBorder="1" applyAlignment="1" applyProtection="1">
      <alignment horizontal="left" vertical="center" wrapText="1"/>
    </xf>
    <xf numFmtId="2" fontId="1" fillId="0" borderId="9" xfId="0" applyNumberFormat="1" applyFont="1" applyBorder="1" applyAlignment="1" applyProtection="1">
      <alignment horizontal="center" vertical="center" wrapText="1"/>
    </xf>
    <xf numFmtId="2" fontId="1" fillId="0" borderId="6" xfId="0" applyNumberFormat="1" applyFont="1" applyBorder="1" applyAlignment="1" applyProtection="1">
      <alignment horizontal="center" vertical="center" wrapText="1"/>
    </xf>
    <xf numFmtId="0" fontId="1" fillId="4" borderId="5" xfId="0" applyFont="1" applyFill="1" applyBorder="1" applyAlignment="1" applyProtection="1">
      <alignment horizontal="right" vertical="center" wrapText="1"/>
      <protection locked="0"/>
    </xf>
    <xf numFmtId="2" fontId="1" fillId="0" borderId="5" xfId="0" applyNumberFormat="1"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1" fillId="0" borderId="18" xfId="0" applyFont="1" applyBorder="1" applyAlignment="1" applyProtection="1">
      <alignment horizontal="left" vertical="center" wrapText="1"/>
    </xf>
    <xf numFmtId="2" fontId="1" fillId="0" borderId="18" xfId="0" applyNumberFormat="1" applyFont="1" applyBorder="1" applyAlignment="1" applyProtection="1">
      <alignment horizontal="center" vertical="center" wrapText="1"/>
    </xf>
    <xf numFmtId="0" fontId="1" fillId="0" borderId="19" xfId="0" applyFont="1" applyBorder="1" applyAlignment="1" applyProtection="1">
      <alignment horizontal="left" vertical="center" wrapText="1"/>
    </xf>
    <xf numFmtId="2" fontId="1" fillId="0" borderId="4" xfId="0" applyNumberFormat="1" applyFont="1" applyBorder="1" applyAlignment="1" applyProtection="1">
      <alignment horizontal="center" vertical="center" wrapText="1"/>
    </xf>
    <xf numFmtId="0" fontId="1" fillId="0" borderId="7" xfId="0" applyFont="1" applyBorder="1" applyAlignment="1" applyProtection="1">
      <alignment horizontal="left" vertical="center" wrapText="1"/>
    </xf>
    <xf numFmtId="2" fontId="1" fillId="4" borderId="4" xfId="0" applyNumberFormat="1" applyFont="1" applyFill="1" applyBorder="1" applyAlignment="1" applyProtection="1">
      <alignment horizontal="center" vertical="center" wrapText="1"/>
      <protection locked="0"/>
    </xf>
    <xf numFmtId="2" fontId="1" fillId="4" borderId="18" xfId="0" applyNumberFormat="1" applyFont="1" applyFill="1" applyBorder="1" applyAlignment="1" applyProtection="1">
      <alignment horizontal="center" vertical="center" wrapText="1"/>
      <protection locked="0"/>
    </xf>
    <xf numFmtId="2" fontId="1" fillId="4" borderId="10" xfId="0" applyNumberFormat="1"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1" fillId="5" borderId="5" xfId="0" applyFont="1" applyFill="1" applyBorder="1" applyAlignment="1" applyProtection="1">
      <alignment horizontal="center"/>
    </xf>
    <xf numFmtId="0" fontId="2" fillId="5" borderId="5" xfId="0" applyFont="1" applyFill="1" applyBorder="1" applyAlignment="1" applyProtection="1">
      <alignment horizontal="right"/>
    </xf>
    <xf numFmtId="0" fontId="1" fillId="0" borderId="39" xfId="0" applyFont="1" applyBorder="1" applyAlignment="1" applyProtection="1">
      <alignment horizontal="center" vertical="center" wrapText="1"/>
    </xf>
    <xf numFmtId="0" fontId="1" fillId="0" borderId="40" xfId="0" applyFont="1" applyBorder="1" applyAlignment="1" applyProtection="1">
      <alignment horizontal="center" vertical="center"/>
    </xf>
    <xf numFmtId="0" fontId="1" fillId="0" borderId="43" xfId="0" applyFont="1" applyBorder="1" applyAlignment="1" applyProtection="1">
      <alignment horizontal="center" vertical="center"/>
    </xf>
    <xf numFmtId="0" fontId="1" fillId="0" borderId="45" xfId="0" applyFont="1" applyBorder="1" applyAlignment="1" applyProtection="1">
      <alignment horizontal="center" vertical="center"/>
    </xf>
    <xf numFmtId="0" fontId="2" fillId="4" borderId="41" xfId="0" applyFont="1" applyFill="1" applyBorder="1" applyAlignment="1" applyProtection="1">
      <alignment horizontal="right"/>
    </xf>
    <xf numFmtId="2" fontId="1" fillId="0" borderId="0" xfId="0" applyNumberFormat="1" applyFont="1" applyBorder="1" applyAlignment="1" applyProtection="1">
      <alignment horizontal="center" vertical="center"/>
    </xf>
    <xf numFmtId="0" fontId="2" fillId="4" borderId="2" xfId="0" applyFont="1" applyFill="1" applyBorder="1" applyAlignment="1" applyProtection="1">
      <alignment horizontal="right"/>
    </xf>
    <xf numFmtId="0" fontId="6" fillId="7" borderId="46" xfId="0" applyFont="1" applyFill="1" applyBorder="1" applyAlignment="1" applyProtection="1">
      <alignment horizontal="center"/>
    </xf>
    <xf numFmtId="0" fontId="11" fillId="8" borderId="0" xfId="0" applyFont="1" applyFill="1" applyBorder="1" applyAlignment="1" applyProtection="1">
      <alignment vertical="center" wrapText="1"/>
    </xf>
    <xf numFmtId="0" fontId="11" fillId="0" borderId="0" xfId="0" applyFont="1" applyAlignment="1">
      <alignmen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8EB4E3"/>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C3C3C"/>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Planilha1">
    <tabColor rgb="FF333333"/>
  </sheetPr>
  <dimension ref="A1:L168"/>
  <sheetViews>
    <sheetView tabSelected="1" topLeftCell="A19" zoomScale="90" zoomScaleNormal="90" workbookViewId="0">
      <selection activeCell="F173" sqref="F173"/>
    </sheetView>
  </sheetViews>
  <sheetFormatPr defaultColWidth="8.85546875" defaultRowHeight="15"/>
  <cols>
    <col min="1" max="1" width="5.85546875" style="93" customWidth="1"/>
    <col min="2" max="6" width="9.140625" style="93" customWidth="1"/>
    <col min="7" max="7" width="7.42578125" style="93" customWidth="1"/>
    <col min="8" max="8" width="58.28515625" style="93" customWidth="1"/>
    <col min="9" max="9" width="7.140625" style="92" customWidth="1"/>
    <col min="10" max="11" width="12.28515625" style="93" customWidth="1"/>
    <col min="12" max="12" width="11.42578125" style="94"/>
    <col min="13" max="16384" width="8.85546875" style="89"/>
  </cols>
  <sheetData>
    <row r="1" spans="1:12" s="87" customFormat="1" ht="24.2" customHeight="1" thickBot="1">
      <c r="A1" s="101" t="s">
        <v>166</v>
      </c>
      <c r="B1" s="102"/>
      <c r="C1" s="102"/>
      <c r="D1" s="102"/>
      <c r="E1" s="102"/>
      <c r="F1" s="102"/>
      <c r="G1" s="102"/>
      <c r="H1" s="102"/>
      <c r="I1" s="102"/>
      <c r="J1" s="102"/>
      <c r="K1" s="102"/>
      <c r="L1" s="103"/>
    </row>
    <row r="2" spans="1:12" s="87" customFormat="1" ht="12.75" customHeight="1">
      <c r="A2" s="104" t="s">
        <v>0</v>
      </c>
      <c r="B2" s="105"/>
      <c r="C2" s="105"/>
      <c r="D2" s="105"/>
      <c r="E2" s="105"/>
      <c r="F2" s="105"/>
      <c r="G2" s="105"/>
      <c r="H2" s="105"/>
      <c r="I2" s="105"/>
      <c r="J2" s="105"/>
      <c r="K2" s="105"/>
      <c r="L2" s="106"/>
    </row>
    <row r="3" spans="1:12" s="87" customFormat="1" ht="12.75" customHeight="1">
      <c r="A3" s="107"/>
      <c r="B3" s="108"/>
      <c r="C3" s="108"/>
      <c r="D3" s="108"/>
      <c r="E3" s="108"/>
      <c r="F3" s="108"/>
      <c r="G3" s="108"/>
      <c r="H3" s="108"/>
      <c r="I3" s="108"/>
      <c r="J3" s="108"/>
      <c r="K3" s="108"/>
      <c r="L3" s="109"/>
    </row>
    <row r="4" spans="1:12" s="87" customFormat="1">
      <c r="A4" s="107"/>
      <c r="B4" s="108"/>
      <c r="C4" s="108"/>
      <c r="D4" s="108"/>
      <c r="E4" s="108"/>
      <c r="F4" s="108"/>
      <c r="G4" s="108"/>
      <c r="H4" s="108"/>
      <c r="I4" s="108"/>
      <c r="J4" s="108"/>
      <c r="K4" s="108"/>
      <c r="L4" s="109"/>
    </row>
    <row r="5" spans="1:12" s="87" customFormat="1" ht="24" customHeight="1" thickBot="1">
      <c r="A5" s="110"/>
      <c r="B5" s="111"/>
      <c r="C5" s="111"/>
      <c r="D5" s="111"/>
      <c r="E5" s="111"/>
      <c r="F5" s="111"/>
      <c r="G5" s="111"/>
      <c r="H5" s="111"/>
      <c r="I5" s="111"/>
      <c r="J5" s="111"/>
      <c r="K5" s="111"/>
      <c r="L5" s="112"/>
    </row>
    <row r="6" spans="1:12" s="87" customFormat="1">
      <c r="A6" s="113"/>
      <c r="B6" s="114"/>
      <c r="C6" s="114"/>
      <c r="D6" s="114"/>
      <c r="E6" s="114"/>
      <c r="F6" s="114"/>
      <c r="G6" s="114"/>
      <c r="H6" s="114"/>
      <c r="I6" s="114"/>
      <c r="J6" s="114"/>
      <c r="K6" s="114"/>
      <c r="L6" s="115"/>
    </row>
    <row r="7" spans="1:12" s="87" customFormat="1">
      <c r="A7" s="116" t="s">
        <v>1</v>
      </c>
      <c r="B7" s="117"/>
      <c r="C7" s="117"/>
      <c r="D7" s="118"/>
      <c r="E7" s="118"/>
      <c r="F7" s="118"/>
      <c r="G7" s="118"/>
      <c r="H7" s="82" t="s">
        <v>2</v>
      </c>
      <c r="I7" s="118"/>
      <c r="J7" s="118"/>
      <c r="K7" s="118"/>
      <c r="L7" s="119"/>
    </row>
    <row r="8" spans="1:12" s="87" customFormat="1">
      <c r="A8" s="116" t="s">
        <v>3</v>
      </c>
      <c r="B8" s="117"/>
      <c r="C8" s="117"/>
      <c r="D8" s="117"/>
      <c r="E8" s="117"/>
      <c r="F8" s="117"/>
      <c r="G8" s="117"/>
      <c r="H8" s="117"/>
      <c r="I8" s="118"/>
      <c r="J8" s="118"/>
      <c r="K8" s="118"/>
      <c r="L8" s="119"/>
    </row>
    <row r="9" spans="1:12" s="87" customFormat="1" ht="15.75" customHeight="1">
      <c r="A9" s="116" t="s">
        <v>4</v>
      </c>
      <c r="B9" s="117"/>
      <c r="C9" s="117"/>
      <c r="D9" s="117"/>
      <c r="E9" s="117"/>
      <c r="F9" s="117"/>
      <c r="G9" s="117"/>
      <c r="H9" s="117"/>
      <c r="I9" s="120"/>
      <c r="J9" s="120"/>
      <c r="K9" s="120"/>
      <c r="L9" s="121"/>
    </row>
    <row r="10" spans="1:12" s="87" customFormat="1">
      <c r="A10" s="122"/>
      <c r="B10" s="123"/>
      <c r="C10" s="123"/>
      <c r="D10" s="123"/>
      <c r="E10" s="123"/>
      <c r="F10" s="123"/>
      <c r="G10" s="123"/>
      <c r="H10" s="123"/>
      <c r="I10" s="123"/>
      <c r="J10" s="123"/>
      <c r="K10" s="123"/>
      <c r="L10" s="124"/>
    </row>
    <row r="11" spans="1:12" s="87" customFormat="1" ht="12.75" customHeight="1">
      <c r="A11" s="125"/>
      <c r="B11" s="126"/>
      <c r="C11" s="126"/>
      <c r="D11" s="129" t="s">
        <v>5</v>
      </c>
      <c r="E11" s="129"/>
      <c r="F11" s="129"/>
      <c r="G11" s="129"/>
      <c r="H11" s="129"/>
      <c r="I11" s="129"/>
      <c r="J11" s="129"/>
      <c r="K11" s="129"/>
      <c r="L11" s="130"/>
    </row>
    <row r="12" spans="1:12" s="87" customFormat="1">
      <c r="A12" s="125"/>
      <c r="B12" s="126"/>
      <c r="C12" s="126"/>
      <c r="D12" s="129"/>
      <c r="E12" s="129"/>
      <c r="F12" s="129"/>
      <c r="G12" s="129"/>
      <c r="H12" s="129"/>
      <c r="I12" s="129"/>
      <c r="J12" s="129"/>
      <c r="K12" s="129"/>
      <c r="L12" s="130"/>
    </row>
    <row r="13" spans="1:12" s="87" customFormat="1" ht="15.75" thickBot="1">
      <c r="A13" s="127"/>
      <c r="B13" s="128"/>
      <c r="C13" s="128"/>
      <c r="D13" s="132"/>
      <c r="E13" s="132"/>
      <c r="F13" s="132"/>
      <c r="G13" s="132"/>
      <c r="H13" s="132"/>
      <c r="I13" s="132"/>
      <c r="J13" s="132"/>
      <c r="K13" s="132"/>
      <c r="L13" s="131"/>
    </row>
    <row r="14" spans="1:12" s="87" customFormat="1" ht="94.9" customHeight="1">
      <c r="A14" s="83" t="s">
        <v>6</v>
      </c>
      <c r="B14" s="133" t="s">
        <v>7</v>
      </c>
      <c r="C14" s="133"/>
      <c r="D14" s="133"/>
      <c r="E14" s="133"/>
      <c r="F14" s="133"/>
      <c r="G14" s="133"/>
      <c r="H14" s="133"/>
      <c r="I14" s="84"/>
      <c r="J14" s="85" t="s">
        <v>8</v>
      </c>
      <c r="K14" s="85" t="s">
        <v>9</v>
      </c>
      <c r="L14" s="86" t="s">
        <v>10</v>
      </c>
    </row>
    <row r="15" spans="1:12" s="87" customFormat="1">
      <c r="A15" s="5"/>
      <c r="B15" s="6"/>
      <c r="C15" s="7"/>
      <c r="D15" s="7"/>
      <c r="E15" s="7"/>
      <c r="F15" s="7"/>
      <c r="G15" s="7"/>
      <c r="H15" s="7"/>
      <c r="I15" s="8"/>
      <c r="J15" s="134"/>
      <c r="K15" s="134"/>
      <c r="L15" s="9"/>
    </row>
    <row r="16" spans="1:12" s="87" customFormat="1" ht="12.75" customHeight="1">
      <c r="A16" s="135">
        <v>1</v>
      </c>
      <c r="B16" s="136" t="s">
        <v>11</v>
      </c>
      <c r="C16" s="136"/>
      <c r="D16" s="136"/>
      <c r="E16" s="136"/>
      <c r="F16" s="136"/>
      <c r="G16" s="136"/>
      <c r="H16" s="136"/>
      <c r="I16" s="136"/>
      <c r="J16" s="136"/>
      <c r="K16" s="136"/>
      <c r="L16" s="136"/>
    </row>
    <row r="17" spans="1:12" s="87" customFormat="1">
      <c r="A17" s="135"/>
      <c r="B17" s="136"/>
      <c r="C17" s="136"/>
      <c r="D17" s="136"/>
      <c r="E17" s="136"/>
      <c r="F17" s="136"/>
      <c r="G17" s="136"/>
      <c r="H17" s="136"/>
      <c r="I17" s="136"/>
      <c r="J17" s="136"/>
      <c r="K17" s="136"/>
      <c r="L17" s="136"/>
    </row>
    <row r="18" spans="1:12" s="87" customFormat="1" ht="12.75" customHeight="1">
      <c r="A18" s="137"/>
      <c r="B18" s="138" t="s">
        <v>12</v>
      </c>
      <c r="C18" s="138"/>
      <c r="D18" s="138"/>
      <c r="E18" s="138"/>
      <c r="F18" s="138"/>
      <c r="G18" s="138"/>
      <c r="H18" s="138"/>
      <c r="I18" s="11"/>
      <c r="J18" s="139">
        <v>0</v>
      </c>
      <c r="K18" s="139">
        <v>0</v>
      </c>
      <c r="L18" s="12">
        <f>(J18*0.1)</f>
        <v>0</v>
      </c>
    </row>
    <row r="19" spans="1:12" s="87" customFormat="1" ht="12.75" customHeight="1">
      <c r="A19" s="137"/>
      <c r="B19" s="138" t="s">
        <v>13</v>
      </c>
      <c r="C19" s="138"/>
      <c r="D19" s="138"/>
      <c r="E19" s="138"/>
      <c r="F19" s="138"/>
      <c r="G19" s="138"/>
      <c r="H19" s="138"/>
      <c r="I19" s="13"/>
      <c r="J19" s="14">
        <v>0</v>
      </c>
      <c r="K19" s="14">
        <v>0</v>
      </c>
      <c r="L19" s="12">
        <f>(J19*0.2)+(K19*0.1)</f>
        <v>0</v>
      </c>
    </row>
    <row r="20" spans="1:12" s="87" customFormat="1" ht="12.75" customHeight="1">
      <c r="A20" s="137"/>
      <c r="B20" s="138" t="s">
        <v>14</v>
      </c>
      <c r="C20" s="138"/>
      <c r="D20" s="138"/>
      <c r="E20" s="138"/>
      <c r="F20" s="138"/>
      <c r="G20" s="138"/>
      <c r="H20" s="138"/>
      <c r="I20" s="15"/>
      <c r="J20" s="16">
        <v>0</v>
      </c>
      <c r="K20" s="16">
        <v>0</v>
      </c>
      <c r="L20" s="12">
        <f>(J20*0.3)+(K20*0.15)</f>
        <v>0</v>
      </c>
    </row>
    <row r="21" spans="1:12" s="87" customFormat="1" ht="12.75" customHeight="1">
      <c r="A21" s="137"/>
      <c r="B21" s="138" t="s">
        <v>15</v>
      </c>
      <c r="C21" s="138"/>
      <c r="D21" s="138"/>
      <c r="E21" s="138"/>
      <c r="F21" s="138"/>
      <c r="G21" s="138"/>
      <c r="H21" s="138"/>
      <c r="I21" s="17"/>
      <c r="J21" s="140">
        <v>0</v>
      </c>
      <c r="K21" s="140">
        <v>0</v>
      </c>
      <c r="L21" s="12">
        <f>(J21*0.5)</f>
        <v>0</v>
      </c>
    </row>
    <row r="22" spans="1:12" s="87" customFormat="1" ht="12.75" customHeight="1">
      <c r="A22" s="18"/>
      <c r="B22" s="141"/>
      <c r="C22" s="141"/>
      <c r="D22" s="141"/>
      <c r="E22" s="141"/>
      <c r="F22" s="141"/>
      <c r="G22" s="141"/>
      <c r="H22" s="141"/>
      <c r="I22" s="19"/>
      <c r="J22" s="142" t="s">
        <v>16</v>
      </c>
      <c r="K22" s="142"/>
      <c r="L22" s="20">
        <f>SUM(L18:L21)</f>
        <v>0</v>
      </c>
    </row>
    <row r="23" spans="1:12" s="87" customFormat="1" ht="12.75" customHeight="1">
      <c r="A23" s="10"/>
      <c r="B23" s="143"/>
      <c r="C23" s="143"/>
      <c r="D23" s="143"/>
      <c r="E23" s="143"/>
      <c r="F23" s="143"/>
      <c r="G23" s="143"/>
      <c r="H23" s="21" t="s">
        <v>17</v>
      </c>
      <c r="I23" s="12">
        <f>SUM(L18:L21)</f>
        <v>0</v>
      </c>
      <c r="J23" s="144" t="s">
        <v>18</v>
      </c>
      <c r="K23" s="144"/>
      <c r="L23" s="22">
        <f>IF(I23&gt;=1,1,I23)</f>
        <v>0</v>
      </c>
    </row>
    <row r="24" spans="1:12" s="87" customFormat="1" ht="83.25" customHeight="1">
      <c r="A24" s="1" t="s">
        <v>6</v>
      </c>
      <c r="B24" s="145" t="s">
        <v>19</v>
      </c>
      <c r="C24" s="145"/>
      <c r="D24" s="145"/>
      <c r="E24" s="145"/>
      <c r="F24" s="145"/>
      <c r="G24" s="145"/>
      <c r="H24" s="23" t="s">
        <v>20</v>
      </c>
      <c r="I24" s="2"/>
      <c r="J24" s="3" t="s">
        <v>21</v>
      </c>
      <c r="K24" s="3" t="s">
        <v>22</v>
      </c>
      <c r="L24" s="4" t="s">
        <v>10</v>
      </c>
    </row>
    <row r="25" spans="1:12" s="87" customFormat="1">
      <c r="A25" s="5"/>
      <c r="B25" s="6"/>
      <c r="C25" s="7"/>
      <c r="D25" s="7"/>
      <c r="E25" s="7"/>
      <c r="F25" s="7"/>
      <c r="G25" s="7"/>
      <c r="H25" s="7"/>
      <c r="I25" s="8"/>
      <c r="J25" s="24"/>
      <c r="K25" s="24"/>
      <c r="L25" s="25"/>
    </row>
    <row r="26" spans="1:12" s="87" customFormat="1" ht="12.75" customHeight="1">
      <c r="A26" s="135">
        <v>2</v>
      </c>
      <c r="B26" s="136" t="s">
        <v>23</v>
      </c>
      <c r="C26" s="136"/>
      <c r="D26" s="136"/>
      <c r="E26" s="136"/>
      <c r="F26" s="136"/>
      <c r="G26" s="136"/>
      <c r="H26" s="136"/>
      <c r="I26" s="136"/>
      <c r="J26" s="136"/>
      <c r="K26" s="136"/>
      <c r="L26" s="136"/>
    </row>
    <row r="27" spans="1:12" s="87" customFormat="1">
      <c r="A27" s="135"/>
      <c r="B27" s="136"/>
      <c r="C27" s="136"/>
      <c r="D27" s="136"/>
      <c r="E27" s="136"/>
      <c r="F27" s="136"/>
      <c r="G27" s="136"/>
      <c r="H27" s="136"/>
      <c r="I27" s="136"/>
      <c r="J27" s="136"/>
      <c r="K27" s="136"/>
      <c r="L27" s="136"/>
    </row>
    <row r="28" spans="1:12" s="87" customFormat="1" ht="25.15" customHeight="1">
      <c r="A28" s="146"/>
      <c r="B28" s="147" t="s">
        <v>24</v>
      </c>
      <c r="C28" s="147"/>
      <c r="D28" s="147"/>
      <c r="E28" s="147"/>
      <c r="F28" s="147"/>
      <c r="G28" s="147"/>
      <c r="H28" s="147" t="s">
        <v>25</v>
      </c>
      <c r="I28" s="148"/>
      <c r="J28" s="16">
        <v>0</v>
      </c>
      <c r="K28" s="28">
        <v>0</v>
      </c>
      <c r="L28" s="29">
        <f>(J28*0.3)+(K28*0.15)</f>
        <v>0</v>
      </c>
    </row>
    <row r="29" spans="1:12" s="87" customFormat="1">
      <c r="A29" s="146"/>
      <c r="B29" s="147"/>
      <c r="C29" s="147"/>
      <c r="D29" s="147"/>
      <c r="E29" s="147"/>
      <c r="F29" s="147"/>
      <c r="G29" s="147"/>
      <c r="H29" s="147"/>
      <c r="I29" s="148"/>
      <c r="J29" s="149" t="s">
        <v>26</v>
      </c>
      <c r="K29" s="149"/>
      <c r="L29" s="22">
        <f>IF(L28&gt;=3,3,L28)</f>
        <v>0</v>
      </c>
    </row>
    <row r="30" spans="1:12" s="87" customFormat="1" ht="18.399999999999999" customHeight="1">
      <c r="A30" s="146"/>
      <c r="B30" s="150" t="s">
        <v>27</v>
      </c>
      <c r="C30" s="150"/>
      <c r="D30" s="150"/>
      <c r="E30" s="150"/>
      <c r="F30" s="150"/>
      <c r="G30" s="150"/>
      <c r="H30" s="30" t="s">
        <v>28</v>
      </c>
      <c r="I30" s="31"/>
      <c r="J30" s="151">
        <v>0</v>
      </c>
      <c r="K30" s="151">
        <v>0</v>
      </c>
      <c r="L30" s="33">
        <f>(J30*0.1)</f>
        <v>0</v>
      </c>
    </row>
    <row r="31" spans="1:12" s="87" customFormat="1" ht="25.5">
      <c r="A31" s="146"/>
      <c r="B31" s="150"/>
      <c r="C31" s="150"/>
      <c r="D31" s="150"/>
      <c r="E31" s="150"/>
      <c r="F31" s="150"/>
      <c r="G31" s="150"/>
      <c r="H31" s="26" t="s">
        <v>29</v>
      </c>
      <c r="I31" s="27"/>
      <c r="J31" s="152">
        <v>0</v>
      </c>
      <c r="K31" s="152">
        <v>0</v>
      </c>
      <c r="L31" s="33">
        <f>(J31*0.1)</f>
        <v>0</v>
      </c>
    </row>
    <row r="32" spans="1:12" s="87" customFormat="1" ht="19.149999999999999" customHeight="1">
      <c r="A32" s="146"/>
      <c r="B32" s="150"/>
      <c r="C32" s="150"/>
      <c r="D32" s="150"/>
      <c r="E32" s="150"/>
      <c r="F32" s="150"/>
      <c r="G32" s="150"/>
      <c r="H32" s="26" t="s">
        <v>165</v>
      </c>
      <c r="I32" s="27"/>
      <c r="J32" s="152">
        <v>0</v>
      </c>
      <c r="K32" s="152">
        <v>0</v>
      </c>
      <c r="L32" s="33">
        <f>(J32*0.2)</f>
        <v>0</v>
      </c>
    </row>
    <row r="33" spans="1:12" s="87" customFormat="1" ht="17.649999999999999" customHeight="1">
      <c r="A33" s="146"/>
      <c r="B33" s="150"/>
      <c r="C33" s="150"/>
      <c r="D33" s="150"/>
      <c r="E33" s="150"/>
      <c r="F33" s="150"/>
      <c r="G33" s="150"/>
      <c r="H33" s="34" t="s">
        <v>30</v>
      </c>
      <c r="I33" s="27">
        <f>SUM(L30:L32)</f>
        <v>0</v>
      </c>
      <c r="J33" s="149" t="s">
        <v>31</v>
      </c>
      <c r="K33" s="149"/>
      <c r="L33" s="22">
        <f>IF(I33&gt;=0.25,0.25,I33)</f>
        <v>0</v>
      </c>
    </row>
    <row r="34" spans="1:12" s="87" customFormat="1" ht="12.75" customHeight="1">
      <c r="A34" s="153"/>
      <c r="B34" s="147" t="s">
        <v>32</v>
      </c>
      <c r="C34" s="147"/>
      <c r="D34" s="147"/>
      <c r="E34" s="147"/>
      <c r="F34" s="147"/>
      <c r="G34" s="147"/>
      <c r="H34" s="150" t="s">
        <v>33</v>
      </c>
      <c r="I34" s="154"/>
      <c r="J34" s="151">
        <v>0</v>
      </c>
      <c r="K34" s="151">
        <v>0</v>
      </c>
      <c r="L34" s="33">
        <f>(J34*0.025)</f>
        <v>0</v>
      </c>
    </row>
    <row r="35" spans="1:12" s="87" customFormat="1">
      <c r="A35" s="153"/>
      <c r="B35" s="147"/>
      <c r="C35" s="147"/>
      <c r="D35" s="147"/>
      <c r="E35" s="147"/>
      <c r="F35" s="147"/>
      <c r="G35" s="147"/>
      <c r="H35" s="150"/>
      <c r="I35" s="154"/>
      <c r="J35" s="149" t="s">
        <v>34</v>
      </c>
      <c r="K35" s="149"/>
      <c r="L35" s="22">
        <f>IF(L34&gt;=0.25,0.25,L34)</f>
        <v>0</v>
      </c>
    </row>
    <row r="36" spans="1:12" s="87" customFormat="1" ht="12.75" customHeight="1">
      <c r="A36" s="153"/>
      <c r="B36" s="147"/>
      <c r="C36" s="147"/>
      <c r="D36" s="147"/>
      <c r="E36" s="147"/>
      <c r="F36" s="147"/>
      <c r="G36" s="147"/>
      <c r="H36" s="147" t="s">
        <v>35</v>
      </c>
      <c r="I36" s="148"/>
      <c r="J36" s="152">
        <v>0</v>
      </c>
      <c r="K36" s="152">
        <v>0</v>
      </c>
      <c r="L36" s="33">
        <f>(J36*0.025)</f>
        <v>0</v>
      </c>
    </row>
    <row r="37" spans="1:12" s="87" customFormat="1">
      <c r="A37" s="153"/>
      <c r="B37" s="147"/>
      <c r="C37" s="147"/>
      <c r="D37" s="147"/>
      <c r="E37" s="147"/>
      <c r="F37" s="147"/>
      <c r="G37" s="147"/>
      <c r="H37" s="147"/>
      <c r="I37" s="148"/>
      <c r="J37" s="149" t="s">
        <v>34</v>
      </c>
      <c r="K37" s="149"/>
      <c r="L37" s="22">
        <f>IF(L36&gt;=0.25,0.25,L36)</f>
        <v>0</v>
      </c>
    </row>
    <row r="38" spans="1:12" s="87" customFormat="1" ht="12.75" customHeight="1">
      <c r="A38" s="153"/>
      <c r="B38" s="147"/>
      <c r="C38" s="147"/>
      <c r="D38" s="147"/>
      <c r="E38" s="147"/>
      <c r="F38" s="147"/>
      <c r="G38" s="147"/>
      <c r="H38" s="147" t="s">
        <v>36</v>
      </c>
      <c r="I38" s="148"/>
      <c r="J38" s="152">
        <v>0</v>
      </c>
      <c r="K38" s="152">
        <v>0</v>
      </c>
      <c r="L38" s="33">
        <f>(J38*0.025)</f>
        <v>0</v>
      </c>
    </row>
    <row r="39" spans="1:12" s="87" customFormat="1">
      <c r="A39" s="153"/>
      <c r="B39" s="147"/>
      <c r="C39" s="147"/>
      <c r="D39" s="147"/>
      <c r="E39" s="147"/>
      <c r="F39" s="147"/>
      <c r="G39" s="147"/>
      <c r="H39" s="147"/>
      <c r="I39" s="148"/>
      <c r="J39" s="149" t="s">
        <v>34</v>
      </c>
      <c r="K39" s="149"/>
      <c r="L39" s="22">
        <f>IF(L38&gt;=0.25,0.25,L38)</f>
        <v>0</v>
      </c>
    </row>
    <row r="40" spans="1:12" s="87" customFormat="1" ht="12.75" customHeight="1">
      <c r="A40" s="153"/>
      <c r="B40" s="147"/>
      <c r="C40" s="147"/>
      <c r="D40" s="147"/>
      <c r="E40" s="147"/>
      <c r="F40" s="147"/>
      <c r="G40" s="147"/>
      <c r="H40" s="147" t="s">
        <v>37</v>
      </c>
      <c r="I40" s="148"/>
      <c r="J40" s="152">
        <v>0</v>
      </c>
      <c r="K40" s="152">
        <v>0</v>
      </c>
      <c r="L40" s="33">
        <f>(J40*0.01)</f>
        <v>0</v>
      </c>
    </row>
    <row r="41" spans="1:12" s="87" customFormat="1">
      <c r="A41" s="153"/>
      <c r="B41" s="147"/>
      <c r="C41" s="147"/>
      <c r="D41" s="147"/>
      <c r="E41" s="147"/>
      <c r="F41" s="147"/>
      <c r="G41" s="147"/>
      <c r="H41" s="147"/>
      <c r="I41" s="148"/>
      <c r="J41" s="149" t="s">
        <v>34</v>
      </c>
      <c r="K41" s="149"/>
      <c r="L41" s="22">
        <f>IF(L40&gt;=0.1,0.1,L40)</f>
        <v>0</v>
      </c>
    </row>
    <row r="42" spans="1:12" s="87" customFormat="1" ht="12.75" customHeight="1">
      <c r="A42" s="153"/>
      <c r="B42" s="147"/>
      <c r="C42" s="147"/>
      <c r="D42" s="147"/>
      <c r="E42" s="147"/>
      <c r="F42" s="147"/>
      <c r="G42" s="147"/>
      <c r="H42" s="147" t="s">
        <v>38</v>
      </c>
      <c r="I42" s="148"/>
      <c r="J42" s="152">
        <v>0</v>
      </c>
      <c r="K42" s="152">
        <v>0</v>
      </c>
      <c r="L42" s="33">
        <f>(J42*0.01)</f>
        <v>0</v>
      </c>
    </row>
    <row r="43" spans="1:12" s="87" customFormat="1">
      <c r="A43" s="153"/>
      <c r="B43" s="147"/>
      <c r="C43" s="147"/>
      <c r="D43" s="147"/>
      <c r="E43" s="147"/>
      <c r="F43" s="147"/>
      <c r="G43" s="147"/>
      <c r="H43" s="147"/>
      <c r="I43" s="148"/>
      <c r="J43" s="149" t="s">
        <v>34</v>
      </c>
      <c r="K43" s="149"/>
      <c r="L43" s="22">
        <f>IF(L42&gt;=0.1,0.1,L42)</f>
        <v>0</v>
      </c>
    </row>
    <row r="44" spans="1:12" s="87" customFormat="1" ht="12.75" customHeight="1">
      <c r="A44" s="153"/>
      <c r="B44" s="147"/>
      <c r="C44" s="147"/>
      <c r="D44" s="147"/>
      <c r="E44" s="147"/>
      <c r="F44" s="147"/>
      <c r="G44" s="147"/>
      <c r="H44" s="155" t="s">
        <v>39</v>
      </c>
      <c r="I44" s="156"/>
      <c r="J44" s="157">
        <v>0</v>
      </c>
      <c r="K44" s="157">
        <v>0</v>
      </c>
      <c r="L44" s="33">
        <f>(J44*0.01)</f>
        <v>0</v>
      </c>
    </row>
    <row r="45" spans="1:12" s="87" customFormat="1">
      <c r="A45" s="153"/>
      <c r="B45" s="147"/>
      <c r="C45" s="147"/>
      <c r="D45" s="147"/>
      <c r="E45" s="147"/>
      <c r="F45" s="147"/>
      <c r="G45" s="147"/>
      <c r="H45" s="155"/>
      <c r="I45" s="156"/>
      <c r="J45" s="149" t="s">
        <v>34</v>
      </c>
      <c r="K45" s="149"/>
      <c r="L45" s="22">
        <f>IF(L44&gt;=0.1,0.1,L44)</f>
        <v>0</v>
      </c>
    </row>
    <row r="46" spans="1:12" s="88" customFormat="1" ht="12.75">
      <c r="A46" s="153"/>
      <c r="B46" s="147"/>
      <c r="C46" s="147"/>
      <c r="D46" s="147"/>
      <c r="E46" s="147"/>
      <c r="F46" s="147"/>
      <c r="G46" s="147"/>
      <c r="H46" s="37" t="s">
        <v>40</v>
      </c>
      <c r="I46" s="35">
        <f>SUM(L35,L37,L39,L41,L43,L45)</f>
        <v>0</v>
      </c>
      <c r="J46" s="149" t="s">
        <v>41</v>
      </c>
      <c r="K46" s="149"/>
      <c r="L46" s="22">
        <f>IF(I46&gt;=0.25,0.25,I46)</f>
        <v>0</v>
      </c>
    </row>
    <row r="47" spans="1:12" s="87" customFormat="1" ht="12.75" customHeight="1">
      <c r="A47" s="158"/>
      <c r="B47" s="155" t="s">
        <v>42</v>
      </c>
      <c r="C47" s="155"/>
      <c r="D47" s="155"/>
      <c r="E47" s="155"/>
      <c r="F47" s="155"/>
      <c r="G47" s="155"/>
      <c r="H47" s="147" t="s">
        <v>43</v>
      </c>
      <c r="I47" s="159"/>
      <c r="J47" s="160">
        <v>0</v>
      </c>
      <c r="K47" s="160"/>
      <c r="L47" s="40">
        <f>(J47*0.1)</f>
        <v>0</v>
      </c>
    </row>
    <row r="48" spans="1:12" s="87" customFormat="1">
      <c r="A48" s="158"/>
      <c r="B48" s="155"/>
      <c r="C48" s="155"/>
      <c r="D48" s="155"/>
      <c r="E48" s="155"/>
      <c r="F48" s="155"/>
      <c r="G48" s="155"/>
      <c r="H48" s="147"/>
      <c r="I48" s="159"/>
      <c r="J48" s="149" t="s">
        <v>34</v>
      </c>
      <c r="K48" s="149"/>
      <c r="L48" s="41">
        <f>IF(L47&gt;=0.4,0.4,L47)</f>
        <v>0</v>
      </c>
    </row>
    <row r="49" spans="1:12" s="87" customFormat="1" ht="12.75" customHeight="1">
      <c r="A49" s="158"/>
      <c r="B49" s="155"/>
      <c r="C49" s="155"/>
      <c r="D49" s="155"/>
      <c r="E49" s="155"/>
      <c r="F49" s="155"/>
      <c r="G49" s="155"/>
      <c r="H49" s="147" t="s">
        <v>44</v>
      </c>
      <c r="I49" s="159"/>
      <c r="J49" s="160">
        <v>0</v>
      </c>
      <c r="K49" s="160"/>
      <c r="L49" s="40">
        <f>(J49*0.25)</f>
        <v>0</v>
      </c>
    </row>
    <row r="50" spans="1:12" s="87" customFormat="1">
      <c r="A50" s="158"/>
      <c r="B50" s="155"/>
      <c r="C50" s="155"/>
      <c r="D50" s="155"/>
      <c r="E50" s="155"/>
      <c r="F50" s="155"/>
      <c r="G50" s="155"/>
      <c r="H50" s="147"/>
      <c r="I50" s="159"/>
      <c r="J50" s="149" t="s">
        <v>34</v>
      </c>
      <c r="K50" s="149"/>
      <c r="L50" s="42">
        <f>IF(L49&gt;=0.4,0.4,L49)</f>
        <v>0</v>
      </c>
    </row>
    <row r="51" spans="1:12" s="87" customFormat="1">
      <c r="A51" s="158"/>
      <c r="B51" s="155"/>
      <c r="C51" s="155"/>
      <c r="D51" s="155"/>
      <c r="E51" s="155"/>
      <c r="F51" s="155"/>
      <c r="G51" s="155"/>
      <c r="H51" s="37" t="s">
        <v>45</v>
      </c>
      <c r="I51" s="43">
        <f>SUM(L48,L50)</f>
        <v>0</v>
      </c>
      <c r="J51" s="161" t="s">
        <v>46</v>
      </c>
      <c r="K51" s="161"/>
      <c r="L51" s="41">
        <f>IF(I51&gt;=0.5,0.5,I51)</f>
        <v>0</v>
      </c>
    </row>
    <row r="52" spans="1:12" s="87" customFormat="1">
      <c r="A52" s="18"/>
      <c r="B52" s="162"/>
      <c r="C52" s="162"/>
      <c r="D52" s="162"/>
      <c r="E52" s="162"/>
      <c r="F52" s="162"/>
      <c r="G52" s="162"/>
      <c r="H52" s="162"/>
      <c r="I52" s="44"/>
      <c r="J52" s="163" t="s">
        <v>47</v>
      </c>
      <c r="K52" s="163"/>
      <c r="L52" s="20">
        <f>SUM(L29,L33,L46,L51)</f>
        <v>0</v>
      </c>
    </row>
    <row r="53" spans="1:12" s="87" customFormat="1">
      <c r="A53" s="10"/>
      <c r="B53" s="143"/>
      <c r="C53" s="143"/>
      <c r="D53" s="143"/>
      <c r="E53" s="143"/>
      <c r="F53" s="143"/>
      <c r="G53" s="143"/>
      <c r="H53" s="21"/>
      <c r="I53" s="12"/>
      <c r="J53" s="144" t="s">
        <v>48</v>
      </c>
      <c r="K53" s="144"/>
      <c r="L53" s="22">
        <f>IF(L52&gt;=4,4,L52)</f>
        <v>0</v>
      </c>
    </row>
    <row r="54" spans="1:12" s="87" customFormat="1" ht="12.75" customHeight="1">
      <c r="A54" s="135">
        <v>3</v>
      </c>
      <c r="B54" s="136" t="s">
        <v>49</v>
      </c>
      <c r="C54" s="136"/>
      <c r="D54" s="136"/>
      <c r="E54" s="136"/>
      <c r="F54" s="136"/>
      <c r="G54" s="136"/>
      <c r="H54" s="136"/>
      <c r="I54" s="136"/>
      <c r="J54" s="136"/>
      <c r="K54" s="136"/>
      <c r="L54" s="136"/>
    </row>
    <row r="55" spans="1:12" s="87" customFormat="1">
      <c r="A55" s="135"/>
      <c r="B55" s="136"/>
      <c r="C55" s="136"/>
      <c r="D55" s="136"/>
      <c r="E55" s="136"/>
      <c r="F55" s="136"/>
      <c r="G55" s="136"/>
      <c r="H55" s="136"/>
      <c r="I55" s="136"/>
      <c r="J55" s="136"/>
      <c r="K55" s="136"/>
      <c r="L55" s="136"/>
    </row>
    <row r="56" spans="1:12" s="87" customFormat="1" ht="12.75" customHeight="1">
      <c r="A56" s="158"/>
      <c r="B56" s="164" t="s">
        <v>50</v>
      </c>
      <c r="C56" s="164"/>
      <c r="D56" s="164"/>
      <c r="E56" s="164"/>
      <c r="F56" s="164"/>
      <c r="G56" s="164"/>
      <c r="H56" s="165" t="s">
        <v>51</v>
      </c>
      <c r="I56" s="159"/>
      <c r="J56" s="152">
        <v>0</v>
      </c>
      <c r="K56" s="152"/>
      <c r="L56" s="40">
        <f>(J56*0.1)</f>
        <v>0</v>
      </c>
    </row>
    <row r="57" spans="1:12" s="87" customFormat="1" ht="12.75" customHeight="1">
      <c r="A57" s="158"/>
      <c r="B57" s="164"/>
      <c r="C57" s="164"/>
      <c r="D57" s="164"/>
      <c r="E57" s="164"/>
      <c r="F57" s="164"/>
      <c r="G57" s="164"/>
      <c r="H57" s="165"/>
      <c r="I57" s="159"/>
      <c r="J57" s="149" t="s">
        <v>34</v>
      </c>
      <c r="K57" s="149"/>
      <c r="L57" s="42">
        <f>IF(L56&gt;=1,1,L56)</f>
        <v>0</v>
      </c>
    </row>
    <row r="58" spans="1:12" s="87" customFormat="1" ht="12.75" customHeight="1">
      <c r="A58" s="158"/>
      <c r="B58" s="164"/>
      <c r="C58" s="164"/>
      <c r="D58" s="164"/>
      <c r="E58" s="164"/>
      <c r="F58" s="164"/>
      <c r="G58" s="164"/>
      <c r="H58" s="165" t="s">
        <v>52</v>
      </c>
      <c r="I58" s="159"/>
      <c r="J58" s="152">
        <v>0</v>
      </c>
      <c r="K58" s="152"/>
      <c r="L58" s="40">
        <f>(J58*0.05)</f>
        <v>0</v>
      </c>
    </row>
    <row r="59" spans="1:12" s="87" customFormat="1">
      <c r="A59" s="158"/>
      <c r="B59" s="164"/>
      <c r="C59" s="164"/>
      <c r="D59" s="164"/>
      <c r="E59" s="164"/>
      <c r="F59" s="164"/>
      <c r="G59" s="164"/>
      <c r="H59" s="165"/>
      <c r="I59" s="159"/>
      <c r="J59" s="149" t="s">
        <v>34</v>
      </c>
      <c r="K59" s="149"/>
      <c r="L59" s="42">
        <f>IF(L58&gt;=0.5,0.5,L58)</f>
        <v>0</v>
      </c>
    </row>
    <row r="60" spans="1:12" s="87" customFormat="1">
      <c r="A60" s="158"/>
      <c r="B60" s="164"/>
      <c r="C60" s="164"/>
      <c r="D60" s="164"/>
      <c r="E60" s="164"/>
      <c r="F60" s="164"/>
      <c r="G60" s="164"/>
      <c r="H60" s="45" t="s">
        <v>53</v>
      </c>
      <c r="I60" s="38">
        <f>SUM(L57,L59)</f>
        <v>0</v>
      </c>
      <c r="J60" s="161" t="s">
        <v>54</v>
      </c>
      <c r="K60" s="161"/>
      <c r="L60" s="41">
        <f>IF(I60&gt;=1,1,I60)</f>
        <v>0</v>
      </c>
    </row>
    <row r="61" spans="1:12" s="87" customFormat="1" ht="13.35" customHeight="1">
      <c r="A61" s="158"/>
      <c r="B61" s="164" t="s">
        <v>55</v>
      </c>
      <c r="C61" s="164"/>
      <c r="D61" s="164"/>
      <c r="E61" s="164"/>
      <c r="F61" s="164"/>
      <c r="G61" s="164"/>
      <c r="H61" s="166" t="s">
        <v>56</v>
      </c>
      <c r="I61" s="159"/>
      <c r="J61" s="152">
        <v>0</v>
      </c>
      <c r="K61" s="152"/>
      <c r="L61" s="40">
        <f>(J61*0.05)</f>
        <v>0</v>
      </c>
    </row>
    <row r="62" spans="1:12" s="87" customFormat="1" ht="13.35" customHeight="1">
      <c r="A62" s="158"/>
      <c r="B62" s="164"/>
      <c r="C62" s="164"/>
      <c r="D62" s="164"/>
      <c r="E62" s="164"/>
      <c r="F62" s="164"/>
      <c r="G62" s="164"/>
      <c r="H62" s="166"/>
      <c r="I62" s="159"/>
      <c r="J62" s="149" t="s">
        <v>34</v>
      </c>
      <c r="K62" s="149"/>
      <c r="L62" s="42">
        <f>IF(L61&gt;=0.5,0.5,L61)</f>
        <v>0</v>
      </c>
    </row>
    <row r="63" spans="1:12" s="87" customFormat="1" ht="12.75" customHeight="1">
      <c r="A63" s="158"/>
      <c r="B63" s="164"/>
      <c r="C63" s="164"/>
      <c r="D63" s="164"/>
      <c r="E63" s="164"/>
      <c r="F63" s="164"/>
      <c r="G63" s="164"/>
      <c r="H63" s="166" t="s">
        <v>57</v>
      </c>
      <c r="I63" s="159"/>
      <c r="J63" s="152">
        <v>0</v>
      </c>
      <c r="K63" s="152"/>
      <c r="L63" s="40">
        <f>(J63*0.05)</f>
        <v>0</v>
      </c>
    </row>
    <row r="64" spans="1:12" s="87" customFormat="1">
      <c r="A64" s="158"/>
      <c r="B64" s="164"/>
      <c r="C64" s="164"/>
      <c r="D64" s="164"/>
      <c r="E64" s="164"/>
      <c r="F64" s="164"/>
      <c r="G64" s="164"/>
      <c r="H64" s="166"/>
      <c r="I64" s="159"/>
      <c r="J64" s="149" t="s">
        <v>34</v>
      </c>
      <c r="K64" s="149"/>
      <c r="L64" s="42">
        <f>IF(L63&gt;=0.5,0.5,L63)</f>
        <v>0</v>
      </c>
    </row>
    <row r="65" spans="1:12" s="87" customFormat="1">
      <c r="A65" s="158"/>
      <c r="B65" s="164"/>
      <c r="C65" s="164"/>
      <c r="D65" s="164"/>
      <c r="E65" s="164"/>
      <c r="F65" s="164"/>
      <c r="G65" s="164"/>
      <c r="H65" s="45" t="s">
        <v>58</v>
      </c>
      <c r="I65" s="38">
        <f>SUM(L62,L64)</f>
        <v>0</v>
      </c>
      <c r="J65" s="161" t="s">
        <v>59</v>
      </c>
      <c r="K65" s="161"/>
      <c r="L65" s="41">
        <f>IF(I65&gt;=0.5,0.5,I65)</f>
        <v>0</v>
      </c>
    </row>
    <row r="66" spans="1:12" s="87" customFormat="1">
      <c r="A66" s="46"/>
      <c r="B66" s="47"/>
      <c r="C66" s="48"/>
      <c r="D66" s="48"/>
      <c r="E66" s="48"/>
      <c r="F66" s="48"/>
      <c r="G66" s="48"/>
      <c r="H66" s="49"/>
      <c r="I66" s="50"/>
      <c r="J66" s="167" t="s">
        <v>60</v>
      </c>
      <c r="K66" s="167"/>
      <c r="L66" s="51">
        <f>SUM(L60,L65)</f>
        <v>0</v>
      </c>
    </row>
    <row r="67" spans="1:12" s="87" customFormat="1">
      <c r="A67" s="52"/>
      <c r="B67" s="143"/>
      <c r="C67" s="143"/>
      <c r="D67" s="143"/>
      <c r="E67" s="143"/>
      <c r="F67" s="143"/>
      <c r="G67" s="143"/>
      <c r="H67" s="21"/>
      <c r="I67" s="12"/>
      <c r="J67" s="144" t="s">
        <v>61</v>
      </c>
      <c r="K67" s="144"/>
      <c r="L67" s="22">
        <f>IF(L66&gt;=1,1,L66)</f>
        <v>0</v>
      </c>
    </row>
    <row r="68" spans="1:12" s="87" customFormat="1" ht="12.75" customHeight="1">
      <c r="A68" s="135">
        <v>4</v>
      </c>
      <c r="B68" s="136" t="s">
        <v>62</v>
      </c>
      <c r="C68" s="136"/>
      <c r="D68" s="136"/>
      <c r="E68" s="136"/>
      <c r="F68" s="136"/>
      <c r="G68" s="136"/>
      <c r="H68" s="136"/>
      <c r="I68" s="136"/>
      <c r="J68" s="136"/>
      <c r="K68" s="136"/>
      <c r="L68" s="136"/>
    </row>
    <row r="69" spans="1:12" s="87" customFormat="1">
      <c r="A69" s="135"/>
      <c r="B69" s="136"/>
      <c r="C69" s="136"/>
      <c r="D69" s="136"/>
      <c r="E69" s="136"/>
      <c r="F69" s="136"/>
      <c r="G69" s="136"/>
      <c r="H69" s="136"/>
      <c r="I69" s="136"/>
      <c r="J69" s="136"/>
      <c r="K69" s="136"/>
      <c r="L69" s="136"/>
    </row>
    <row r="70" spans="1:12" s="87" customFormat="1" ht="16.7" customHeight="1">
      <c r="A70" s="168"/>
      <c r="B70" s="155" t="s">
        <v>63</v>
      </c>
      <c r="C70" s="155"/>
      <c r="D70" s="155"/>
      <c r="E70" s="155"/>
      <c r="F70" s="155"/>
      <c r="G70" s="155"/>
      <c r="H70" s="147" t="s">
        <v>64</v>
      </c>
      <c r="I70" s="148"/>
      <c r="J70" s="16">
        <v>0</v>
      </c>
      <c r="K70" s="16">
        <v>0</v>
      </c>
      <c r="L70" s="29">
        <f>(J70*0.25)+(K70*0.125)</f>
        <v>0</v>
      </c>
    </row>
    <row r="71" spans="1:12" s="87" customFormat="1" ht="22.5" customHeight="1">
      <c r="A71" s="168"/>
      <c r="B71" s="155"/>
      <c r="C71" s="155"/>
      <c r="D71" s="155"/>
      <c r="E71" s="155"/>
      <c r="F71" s="155"/>
      <c r="G71" s="155"/>
      <c r="H71" s="147"/>
      <c r="I71" s="148"/>
      <c r="J71" s="149" t="s">
        <v>34</v>
      </c>
      <c r="K71" s="149"/>
      <c r="L71" s="22">
        <f>IF(L70&gt;=1,1,L70)</f>
        <v>0</v>
      </c>
    </row>
    <row r="72" spans="1:12" s="87" customFormat="1" ht="25.15" customHeight="1">
      <c r="A72" s="168"/>
      <c r="B72" s="155"/>
      <c r="C72" s="155"/>
      <c r="D72" s="155"/>
      <c r="E72" s="155"/>
      <c r="F72" s="155"/>
      <c r="G72" s="155"/>
      <c r="H72" s="147" t="s">
        <v>65</v>
      </c>
      <c r="I72" s="148"/>
      <c r="J72" s="16">
        <v>0</v>
      </c>
      <c r="K72" s="39">
        <v>0</v>
      </c>
      <c r="L72" s="29">
        <f>(J72*0.2)+(K72*0.1)</f>
        <v>0</v>
      </c>
    </row>
    <row r="73" spans="1:12" s="87" customFormat="1" ht="13.35" customHeight="1">
      <c r="A73" s="168"/>
      <c r="B73" s="155"/>
      <c r="C73" s="155"/>
      <c r="D73" s="155"/>
      <c r="E73" s="155"/>
      <c r="F73" s="155"/>
      <c r="G73" s="155"/>
      <c r="H73" s="147"/>
      <c r="I73" s="148"/>
      <c r="J73" s="149" t="s">
        <v>34</v>
      </c>
      <c r="K73" s="149"/>
      <c r="L73" s="22">
        <f>IF(L72&gt;=1,1,L72)</f>
        <v>0</v>
      </c>
    </row>
    <row r="74" spans="1:12" s="87" customFormat="1" ht="22.5" customHeight="1">
      <c r="A74" s="168"/>
      <c r="B74" s="155"/>
      <c r="C74" s="155"/>
      <c r="D74" s="155"/>
      <c r="E74" s="155"/>
      <c r="F74" s="155"/>
      <c r="G74" s="155"/>
      <c r="H74" s="147" t="s">
        <v>66</v>
      </c>
      <c r="I74" s="148"/>
      <c r="J74" s="16">
        <v>0</v>
      </c>
      <c r="K74" s="39">
        <v>0</v>
      </c>
      <c r="L74" s="29">
        <f>(J74*0.05)+(K74*0.025)</f>
        <v>0</v>
      </c>
    </row>
    <row r="75" spans="1:12" s="87" customFormat="1">
      <c r="A75" s="168"/>
      <c r="B75" s="155"/>
      <c r="C75" s="155"/>
      <c r="D75" s="155"/>
      <c r="E75" s="155"/>
      <c r="F75" s="155"/>
      <c r="G75" s="155"/>
      <c r="H75" s="147"/>
      <c r="I75" s="148"/>
      <c r="J75" s="149" t="s">
        <v>34</v>
      </c>
      <c r="K75" s="149"/>
      <c r="L75" s="22">
        <f>IF(L74&gt;=0.5,0.5,L74)</f>
        <v>0</v>
      </c>
    </row>
    <row r="76" spans="1:12" s="88" customFormat="1" ht="12.75">
      <c r="A76" s="168"/>
      <c r="B76" s="155"/>
      <c r="C76" s="155"/>
      <c r="D76" s="155"/>
      <c r="E76" s="155"/>
      <c r="F76" s="155"/>
      <c r="G76" s="155"/>
      <c r="H76" s="37" t="s">
        <v>67</v>
      </c>
      <c r="I76" s="27">
        <f>SUM(L71,L73,L75)</f>
        <v>0</v>
      </c>
      <c r="J76" s="169" t="s">
        <v>68</v>
      </c>
      <c r="K76" s="169"/>
      <c r="L76" s="22">
        <f>IF(I76&gt;=1,1,I76)</f>
        <v>0</v>
      </c>
    </row>
    <row r="77" spans="1:12" s="87" customFormat="1" ht="29.1" customHeight="1">
      <c r="A77" s="168"/>
      <c r="B77" s="147" t="s">
        <v>69</v>
      </c>
      <c r="C77" s="147"/>
      <c r="D77" s="147"/>
      <c r="E77" s="147"/>
      <c r="F77" s="147"/>
      <c r="G77" s="147"/>
      <c r="H77" s="147" t="s">
        <v>70</v>
      </c>
      <c r="I77" s="154"/>
      <c r="J77" s="32">
        <v>0</v>
      </c>
      <c r="K77" s="53">
        <v>0</v>
      </c>
      <c r="L77" s="33">
        <f>(J77*0.2)+(K77*0.1)</f>
        <v>0</v>
      </c>
    </row>
    <row r="78" spans="1:12" s="87" customFormat="1">
      <c r="A78" s="168"/>
      <c r="B78" s="147"/>
      <c r="C78" s="147"/>
      <c r="D78" s="147"/>
      <c r="E78" s="147"/>
      <c r="F78" s="147"/>
      <c r="G78" s="147"/>
      <c r="H78" s="147"/>
      <c r="I78" s="154"/>
      <c r="J78" s="149" t="s">
        <v>34</v>
      </c>
      <c r="K78" s="149"/>
      <c r="L78" s="22">
        <f>IF(L77&gt;=0.5,0.5,L77)</f>
        <v>0</v>
      </c>
    </row>
    <row r="79" spans="1:12" s="87" customFormat="1" ht="27.4" customHeight="1">
      <c r="A79" s="168"/>
      <c r="B79" s="147"/>
      <c r="C79" s="147"/>
      <c r="D79" s="147"/>
      <c r="E79" s="147"/>
      <c r="F79" s="147"/>
      <c r="G79" s="147"/>
      <c r="H79" s="147" t="s">
        <v>71</v>
      </c>
      <c r="I79" s="148"/>
      <c r="J79" s="16">
        <v>0</v>
      </c>
      <c r="K79" s="39">
        <v>0</v>
      </c>
      <c r="L79" s="29">
        <f>(J79*0.15)+(K79*0.075)</f>
        <v>0</v>
      </c>
    </row>
    <row r="80" spans="1:12" s="87" customFormat="1">
      <c r="A80" s="168"/>
      <c r="B80" s="147"/>
      <c r="C80" s="147"/>
      <c r="D80" s="147"/>
      <c r="E80" s="147"/>
      <c r="F80" s="147"/>
      <c r="G80" s="147"/>
      <c r="H80" s="147"/>
      <c r="I80" s="148"/>
      <c r="J80" s="149" t="s">
        <v>34</v>
      </c>
      <c r="K80" s="149"/>
      <c r="L80" s="22">
        <f>IF(L79&gt;=0.5,0.5,L79)</f>
        <v>0</v>
      </c>
    </row>
    <row r="81" spans="1:12" s="87" customFormat="1" ht="12.75" customHeight="1">
      <c r="A81" s="168"/>
      <c r="B81" s="147"/>
      <c r="C81" s="147"/>
      <c r="D81" s="147"/>
      <c r="E81" s="147"/>
      <c r="F81" s="147"/>
      <c r="G81" s="147"/>
      <c r="H81" s="155" t="s">
        <v>72</v>
      </c>
      <c r="I81" s="156"/>
      <c r="J81" s="36">
        <v>0</v>
      </c>
      <c r="K81" s="54">
        <v>0</v>
      </c>
      <c r="L81" s="29">
        <f>(J81*0.05)+(K81*0.025)</f>
        <v>0</v>
      </c>
    </row>
    <row r="82" spans="1:12" s="87" customFormat="1">
      <c r="A82" s="168"/>
      <c r="B82" s="147"/>
      <c r="C82" s="147"/>
      <c r="D82" s="147"/>
      <c r="E82" s="147"/>
      <c r="F82" s="147"/>
      <c r="G82" s="147"/>
      <c r="H82" s="155"/>
      <c r="I82" s="156"/>
      <c r="J82" s="149" t="s">
        <v>34</v>
      </c>
      <c r="K82" s="149"/>
      <c r="L82" s="22">
        <f>IF(L81&gt;=0.2,0.2,L81)</f>
        <v>0</v>
      </c>
    </row>
    <row r="83" spans="1:12" s="87" customFormat="1">
      <c r="A83" s="168"/>
      <c r="B83" s="147"/>
      <c r="C83" s="147"/>
      <c r="D83" s="147"/>
      <c r="E83" s="147"/>
      <c r="F83" s="147"/>
      <c r="G83" s="147"/>
      <c r="H83" s="37" t="s">
        <v>73</v>
      </c>
      <c r="I83" s="27">
        <f>SUM(L78,L80,L82)</f>
        <v>0</v>
      </c>
      <c r="J83" s="169" t="s">
        <v>74</v>
      </c>
      <c r="K83" s="169"/>
      <c r="L83" s="22">
        <f>IF(I83&gt;=0.5,0.5,I83)</f>
        <v>0</v>
      </c>
    </row>
    <row r="84" spans="1:12" s="87" customFormat="1" ht="12.75" customHeight="1">
      <c r="A84" s="168"/>
      <c r="B84" s="147" t="s">
        <v>75</v>
      </c>
      <c r="C84" s="147"/>
      <c r="D84" s="147"/>
      <c r="E84" s="147"/>
      <c r="F84" s="147"/>
      <c r="G84" s="147"/>
      <c r="H84" s="150" t="s">
        <v>76</v>
      </c>
      <c r="I84" s="154"/>
      <c r="J84" s="32">
        <v>0</v>
      </c>
      <c r="K84" s="53">
        <v>0</v>
      </c>
      <c r="L84" s="33">
        <f>(J84*0.2)+(K84*0.1)</f>
        <v>0</v>
      </c>
    </row>
    <row r="85" spans="1:12" s="87" customFormat="1">
      <c r="A85" s="168"/>
      <c r="B85" s="147"/>
      <c r="C85" s="147"/>
      <c r="D85" s="147"/>
      <c r="E85" s="147"/>
      <c r="F85" s="147"/>
      <c r="G85" s="147"/>
      <c r="H85" s="150" t="s">
        <v>77</v>
      </c>
      <c r="I85" s="154"/>
      <c r="J85" s="169" t="s">
        <v>78</v>
      </c>
      <c r="K85" s="169"/>
      <c r="L85" s="22">
        <f>IF(L84&gt;=0.5,0.5,L84)</f>
        <v>0</v>
      </c>
    </row>
    <row r="86" spans="1:12" s="87" customFormat="1" ht="12.75" customHeight="1">
      <c r="A86" s="168"/>
      <c r="B86" s="147"/>
      <c r="C86" s="147"/>
      <c r="D86" s="147"/>
      <c r="E86" s="147"/>
      <c r="F86" s="147"/>
      <c r="G86" s="147"/>
      <c r="H86" s="147" t="s">
        <v>79</v>
      </c>
      <c r="I86" s="148"/>
      <c r="J86" s="16">
        <v>0</v>
      </c>
      <c r="K86" s="39">
        <v>0</v>
      </c>
      <c r="L86" s="29">
        <f>(J86*0.1)+(K86*0.05)</f>
        <v>0</v>
      </c>
    </row>
    <row r="87" spans="1:12" s="87" customFormat="1">
      <c r="A87" s="168"/>
      <c r="B87" s="147"/>
      <c r="C87" s="147"/>
      <c r="D87" s="147"/>
      <c r="E87" s="147"/>
      <c r="F87" s="147"/>
      <c r="G87" s="147"/>
      <c r="H87" s="147"/>
      <c r="I87" s="148"/>
      <c r="J87" s="149" t="s">
        <v>78</v>
      </c>
      <c r="K87" s="149"/>
      <c r="L87" s="22">
        <f>IF(L86&gt;=0.4,0.4,L86)</f>
        <v>0</v>
      </c>
    </row>
    <row r="88" spans="1:12" s="87" customFormat="1" ht="12.75" customHeight="1">
      <c r="A88" s="168"/>
      <c r="B88" s="147"/>
      <c r="C88" s="147"/>
      <c r="D88" s="147"/>
      <c r="E88" s="147"/>
      <c r="F88" s="147"/>
      <c r="G88" s="147"/>
      <c r="H88" s="147" t="s">
        <v>80</v>
      </c>
      <c r="I88" s="148"/>
      <c r="J88" s="16">
        <v>0</v>
      </c>
      <c r="K88" s="39">
        <v>0</v>
      </c>
      <c r="L88" s="29">
        <f>(J88*0.05)+(K88*0.025)</f>
        <v>0</v>
      </c>
    </row>
    <row r="89" spans="1:12" s="87" customFormat="1">
      <c r="A89" s="168"/>
      <c r="B89" s="147"/>
      <c r="C89" s="147"/>
      <c r="D89" s="147"/>
      <c r="E89" s="147"/>
      <c r="F89" s="147"/>
      <c r="G89" s="147"/>
      <c r="H89" s="147"/>
      <c r="I89" s="148"/>
      <c r="J89" s="149" t="s">
        <v>78</v>
      </c>
      <c r="K89" s="149"/>
      <c r="L89" s="22">
        <f>IF(L88&gt;=0.2,0.2,L88)</f>
        <v>0</v>
      </c>
    </row>
    <row r="90" spans="1:12" s="87" customFormat="1" ht="12.75" customHeight="1">
      <c r="A90" s="168"/>
      <c r="B90" s="147"/>
      <c r="C90" s="147"/>
      <c r="D90" s="147"/>
      <c r="E90" s="147"/>
      <c r="F90" s="147"/>
      <c r="G90" s="147"/>
      <c r="H90" s="147" t="s">
        <v>81</v>
      </c>
      <c r="I90" s="156"/>
      <c r="J90" s="36">
        <v>0</v>
      </c>
      <c r="K90" s="54">
        <v>0</v>
      </c>
      <c r="L90" s="55">
        <f>(J90*0.02)+(K90*0.01)</f>
        <v>0</v>
      </c>
    </row>
    <row r="91" spans="1:12" s="87" customFormat="1">
      <c r="A91" s="168"/>
      <c r="B91" s="147"/>
      <c r="C91" s="147"/>
      <c r="D91" s="147"/>
      <c r="E91" s="147"/>
      <c r="F91" s="147"/>
      <c r="G91" s="147"/>
      <c r="H91" s="147"/>
      <c r="I91" s="156"/>
      <c r="J91" s="149" t="s">
        <v>78</v>
      </c>
      <c r="K91" s="149"/>
      <c r="L91" s="22">
        <f>IF(L90&gt;=0.1,0.1,L90)</f>
        <v>0</v>
      </c>
    </row>
    <row r="92" spans="1:12" s="87" customFormat="1">
      <c r="A92" s="168"/>
      <c r="B92" s="147"/>
      <c r="C92" s="147"/>
      <c r="D92" s="147"/>
      <c r="E92" s="147"/>
      <c r="F92" s="147"/>
      <c r="G92" s="147"/>
      <c r="H92" s="56" t="s">
        <v>82</v>
      </c>
      <c r="I92" s="27">
        <f>SUM(L85,L87,L89,L91)</f>
        <v>0</v>
      </c>
      <c r="J92" s="149" t="s">
        <v>83</v>
      </c>
      <c r="K92" s="149"/>
      <c r="L92" s="22">
        <f>IF(I92&gt;=0.5,0.5,I92)</f>
        <v>0</v>
      </c>
    </row>
    <row r="93" spans="1:12" s="87" customFormat="1" ht="12.75" customHeight="1">
      <c r="A93" s="170"/>
      <c r="B93" s="147" t="s">
        <v>84</v>
      </c>
      <c r="C93" s="147"/>
      <c r="D93" s="147"/>
      <c r="E93" s="147"/>
      <c r="F93" s="147"/>
      <c r="G93" s="147"/>
      <c r="H93" s="155" t="s">
        <v>85</v>
      </c>
      <c r="I93" s="154"/>
      <c r="J93" s="32">
        <v>0</v>
      </c>
      <c r="K93" s="53">
        <v>0</v>
      </c>
      <c r="L93" s="33">
        <f>(J93*0.1)+(K93*0.05)</f>
        <v>0</v>
      </c>
    </row>
    <row r="94" spans="1:12" s="87" customFormat="1">
      <c r="A94" s="170"/>
      <c r="B94" s="147"/>
      <c r="C94" s="147"/>
      <c r="D94" s="147"/>
      <c r="E94" s="147"/>
      <c r="F94" s="147"/>
      <c r="G94" s="147"/>
      <c r="H94" s="155"/>
      <c r="I94" s="154"/>
      <c r="J94" s="149" t="s">
        <v>78</v>
      </c>
      <c r="K94" s="149"/>
      <c r="L94" s="22">
        <f>IF(L93&gt;=0.4,0.4,L93)</f>
        <v>0</v>
      </c>
    </row>
    <row r="95" spans="1:12" s="87" customFormat="1" ht="12.75" customHeight="1">
      <c r="A95" s="170"/>
      <c r="B95" s="147"/>
      <c r="C95" s="147"/>
      <c r="D95" s="147"/>
      <c r="E95" s="147"/>
      <c r="F95" s="147"/>
      <c r="G95" s="147"/>
      <c r="H95" s="155" t="s">
        <v>86</v>
      </c>
      <c r="I95" s="156"/>
      <c r="J95" s="36">
        <v>0</v>
      </c>
      <c r="K95" s="54">
        <v>0</v>
      </c>
      <c r="L95" s="55">
        <f>(J95*0.05)+(K95*0.025)</f>
        <v>0</v>
      </c>
    </row>
    <row r="96" spans="1:12" s="87" customFormat="1">
      <c r="A96" s="170"/>
      <c r="B96" s="147"/>
      <c r="C96" s="147"/>
      <c r="D96" s="147"/>
      <c r="E96" s="147"/>
      <c r="F96" s="147"/>
      <c r="G96" s="147"/>
      <c r="H96" s="155"/>
      <c r="I96" s="156"/>
      <c r="J96" s="149" t="s">
        <v>78</v>
      </c>
      <c r="K96" s="149"/>
      <c r="L96" s="22">
        <f>IF(L95&gt;=0.2,0.2,L95)</f>
        <v>0</v>
      </c>
    </row>
    <row r="97" spans="1:12" s="87" customFormat="1">
      <c r="A97" s="170"/>
      <c r="B97" s="147"/>
      <c r="C97" s="147"/>
      <c r="D97" s="147"/>
      <c r="E97" s="147"/>
      <c r="F97" s="147"/>
      <c r="G97" s="147"/>
      <c r="H97" s="56" t="s">
        <v>87</v>
      </c>
      <c r="I97" s="27">
        <f>SUM(L94,L96)</f>
        <v>0</v>
      </c>
      <c r="J97" s="149" t="s">
        <v>88</v>
      </c>
      <c r="K97" s="149"/>
      <c r="L97" s="22">
        <f>IF(I97&gt;=0.4,0.4,I97)</f>
        <v>0</v>
      </c>
    </row>
    <row r="98" spans="1:12" s="87" customFormat="1" ht="12.75" customHeight="1">
      <c r="A98" s="168"/>
      <c r="B98" s="147" t="s">
        <v>89</v>
      </c>
      <c r="C98" s="147"/>
      <c r="D98" s="147"/>
      <c r="E98" s="147"/>
      <c r="F98" s="147"/>
      <c r="G98" s="147"/>
      <c r="H98" s="150" t="s">
        <v>90</v>
      </c>
      <c r="I98" s="154"/>
      <c r="J98" s="32">
        <v>0</v>
      </c>
      <c r="K98" s="53">
        <v>0</v>
      </c>
      <c r="L98" s="33">
        <f>(J98*0.1)+(K98*0.05)</f>
        <v>0</v>
      </c>
    </row>
    <row r="99" spans="1:12" s="87" customFormat="1">
      <c r="A99" s="168"/>
      <c r="B99" s="147"/>
      <c r="C99" s="147"/>
      <c r="D99" s="147"/>
      <c r="E99" s="147"/>
      <c r="F99" s="147"/>
      <c r="G99" s="147"/>
      <c r="H99" s="150"/>
      <c r="I99" s="154"/>
      <c r="J99" s="149" t="s">
        <v>78</v>
      </c>
      <c r="K99" s="149"/>
      <c r="L99" s="22">
        <f>IF(L98&gt;=0.4,0.4,L98)</f>
        <v>0</v>
      </c>
    </row>
    <row r="100" spans="1:12" s="87" customFormat="1" ht="12.75" customHeight="1">
      <c r="A100" s="168"/>
      <c r="B100" s="147"/>
      <c r="C100" s="147"/>
      <c r="D100" s="147"/>
      <c r="E100" s="147"/>
      <c r="F100" s="147"/>
      <c r="G100" s="147"/>
      <c r="H100" s="155" t="s">
        <v>91</v>
      </c>
      <c r="I100" s="156"/>
      <c r="J100" s="36">
        <v>0</v>
      </c>
      <c r="K100" s="54">
        <v>0</v>
      </c>
      <c r="L100" s="33">
        <f>(J100*0.1)+(K100*0.05)</f>
        <v>0</v>
      </c>
    </row>
    <row r="101" spans="1:12" s="87" customFormat="1">
      <c r="A101" s="168"/>
      <c r="B101" s="147"/>
      <c r="C101" s="147"/>
      <c r="D101" s="147"/>
      <c r="E101" s="147"/>
      <c r="F101" s="147"/>
      <c r="G101" s="147"/>
      <c r="H101" s="155"/>
      <c r="I101" s="156"/>
      <c r="J101" s="149" t="s">
        <v>78</v>
      </c>
      <c r="K101" s="149"/>
      <c r="L101" s="22">
        <f>IF(L100&gt;=0.4,0.4,L100)</f>
        <v>0</v>
      </c>
    </row>
    <row r="102" spans="1:12" s="87" customFormat="1">
      <c r="A102" s="168"/>
      <c r="B102" s="147"/>
      <c r="C102" s="147"/>
      <c r="D102" s="147"/>
      <c r="E102" s="147"/>
      <c r="F102" s="147"/>
      <c r="G102" s="147"/>
      <c r="H102" s="56" t="s">
        <v>92</v>
      </c>
      <c r="I102" s="27">
        <f>SUM(L99,L101)</f>
        <v>0</v>
      </c>
      <c r="J102" s="149" t="s">
        <v>93</v>
      </c>
      <c r="K102" s="149"/>
      <c r="L102" s="22">
        <f>IF(I102&gt;=0.4,0.4,I102)</f>
        <v>0</v>
      </c>
    </row>
    <row r="103" spans="1:12" s="87" customFormat="1" ht="23.85" customHeight="1">
      <c r="A103" s="57"/>
      <c r="B103" s="171" t="s">
        <v>94</v>
      </c>
      <c r="C103" s="171"/>
      <c r="D103" s="171"/>
      <c r="E103" s="171"/>
      <c r="F103" s="171"/>
      <c r="G103" s="171"/>
      <c r="H103" s="172"/>
      <c r="I103" s="172"/>
      <c r="J103" s="172"/>
      <c r="K103" s="172"/>
      <c r="L103" s="172"/>
    </row>
    <row r="104" spans="1:12" s="87" customFormat="1" ht="23.85" customHeight="1">
      <c r="A104" s="168"/>
      <c r="B104" s="147" t="s">
        <v>95</v>
      </c>
      <c r="C104" s="147"/>
      <c r="D104" s="147"/>
      <c r="E104" s="147"/>
      <c r="F104" s="147"/>
      <c r="G104" s="147"/>
      <c r="H104" s="30" t="s">
        <v>96</v>
      </c>
      <c r="I104" s="31"/>
      <c r="J104" s="32">
        <v>0</v>
      </c>
      <c r="K104" s="53">
        <v>0</v>
      </c>
      <c r="L104" s="33">
        <f>(J104*0.3)+(K104*0.15)</f>
        <v>0</v>
      </c>
    </row>
    <row r="105" spans="1:12" s="87" customFormat="1" ht="25.5">
      <c r="A105" s="168"/>
      <c r="B105" s="147"/>
      <c r="C105" s="147"/>
      <c r="D105" s="147"/>
      <c r="E105" s="147"/>
      <c r="F105" s="147"/>
      <c r="G105" s="147"/>
      <c r="H105" s="26" t="s">
        <v>97</v>
      </c>
      <c r="I105" s="27"/>
      <c r="J105" s="16">
        <v>0</v>
      </c>
      <c r="K105" s="39">
        <v>0</v>
      </c>
      <c r="L105" s="29">
        <f>(J105*0.2)+(K105*0.1)</f>
        <v>0</v>
      </c>
    </row>
    <row r="106" spans="1:12" s="87" customFormat="1" ht="25.5">
      <c r="A106" s="168"/>
      <c r="B106" s="147"/>
      <c r="C106" s="147"/>
      <c r="D106" s="147"/>
      <c r="E106" s="147"/>
      <c r="F106" s="147"/>
      <c r="G106" s="147"/>
      <c r="H106" s="26" t="s">
        <v>98</v>
      </c>
      <c r="I106" s="27"/>
      <c r="J106" s="16">
        <v>0</v>
      </c>
      <c r="K106" s="39">
        <v>0</v>
      </c>
      <c r="L106" s="29">
        <f>(J106*0.15)+(K106*0.075)</f>
        <v>0</v>
      </c>
    </row>
    <row r="107" spans="1:12" s="87" customFormat="1" ht="25.5">
      <c r="A107" s="168"/>
      <c r="B107" s="147"/>
      <c r="C107" s="147"/>
      <c r="D107" s="147"/>
      <c r="E107" s="147"/>
      <c r="F107" s="147"/>
      <c r="G107" s="147"/>
      <c r="H107" s="26" t="s">
        <v>99</v>
      </c>
      <c r="I107" s="27"/>
      <c r="J107" s="16">
        <v>0</v>
      </c>
      <c r="K107" s="39">
        <v>0</v>
      </c>
      <c r="L107" s="29">
        <f>(J107*0.1)+(K107*0.05)</f>
        <v>0</v>
      </c>
    </row>
    <row r="108" spans="1:12" s="87" customFormat="1">
      <c r="A108" s="168"/>
      <c r="B108" s="147"/>
      <c r="C108" s="147"/>
      <c r="D108" s="147"/>
      <c r="E108" s="147"/>
      <c r="F108" s="147"/>
      <c r="G108" s="147"/>
      <c r="H108" s="56" t="s">
        <v>100</v>
      </c>
      <c r="I108" s="27">
        <f>SUM(L104:L107)</f>
        <v>0</v>
      </c>
      <c r="J108" s="149" t="s">
        <v>101</v>
      </c>
      <c r="K108" s="149"/>
      <c r="L108" s="22">
        <f>IF(I108&gt;=3,3,I108)</f>
        <v>0</v>
      </c>
    </row>
    <row r="109" spans="1:12" s="87" customFormat="1" ht="23.85" customHeight="1">
      <c r="A109" s="168"/>
      <c r="B109" s="147" t="s">
        <v>102</v>
      </c>
      <c r="C109" s="147"/>
      <c r="D109" s="147"/>
      <c r="E109" s="147"/>
      <c r="F109" s="147"/>
      <c r="G109" s="147"/>
      <c r="H109" s="30" t="s">
        <v>103</v>
      </c>
      <c r="I109" s="31"/>
      <c r="J109" s="32">
        <v>0</v>
      </c>
      <c r="K109" s="53">
        <v>0</v>
      </c>
      <c r="L109" s="33">
        <f>(J109*0.2)+(K109*0.1)</f>
        <v>0</v>
      </c>
    </row>
    <row r="110" spans="1:12" s="87" customFormat="1" ht="25.5">
      <c r="A110" s="168"/>
      <c r="B110" s="147"/>
      <c r="C110" s="147"/>
      <c r="D110" s="147"/>
      <c r="E110" s="147"/>
      <c r="F110" s="147"/>
      <c r="G110" s="147"/>
      <c r="H110" s="26" t="s">
        <v>104</v>
      </c>
      <c r="I110" s="27"/>
      <c r="J110" s="16">
        <v>0</v>
      </c>
      <c r="K110" s="39">
        <v>0</v>
      </c>
      <c r="L110" s="29">
        <f>(J110*0.15)+(K110*0.075)</f>
        <v>0</v>
      </c>
    </row>
    <row r="111" spans="1:12" s="87" customFormat="1" ht="25.5">
      <c r="A111" s="168"/>
      <c r="B111" s="147"/>
      <c r="C111" s="147"/>
      <c r="D111" s="147"/>
      <c r="E111" s="147"/>
      <c r="F111" s="147"/>
      <c r="G111" s="147"/>
      <c r="H111" s="26" t="s">
        <v>105</v>
      </c>
      <c r="I111" s="27"/>
      <c r="J111" s="16">
        <v>0</v>
      </c>
      <c r="K111" s="39">
        <v>0</v>
      </c>
      <c r="L111" s="29">
        <f>(J111*0.1)+(K111*0.05)</f>
        <v>0</v>
      </c>
    </row>
    <row r="112" spans="1:12" s="87" customFormat="1" ht="25.5">
      <c r="A112" s="168"/>
      <c r="B112" s="147"/>
      <c r="C112" s="147"/>
      <c r="D112" s="147"/>
      <c r="E112" s="147"/>
      <c r="F112" s="147"/>
      <c r="G112" s="147"/>
      <c r="H112" s="26" t="s">
        <v>106</v>
      </c>
      <c r="I112" s="27"/>
      <c r="J112" s="16">
        <v>0</v>
      </c>
      <c r="K112" s="39">
        <v>0</v>
      </c>
      <c r="L112" s="29">
        <f>(J112*0.08)+(K112*0.04)</f>
        <v>0</v>
      </c>
    </row>
    <row r="113" spans="1:12" s="87" customFormat="1">
      <c r="A113" s="168"/>
      <c r="B113" s="147"/>
      <c r="C113" s="147"/>
      <c r="D113" s="147"/>
      <c r="E113" s="147"/>
      <c r="F113" s="147"/>
      <c r="G113" s="147"/>
      <c r="H113" s="56" t="s">
        <v>107</v>
      </c>
      <c r="I113" s="27">
        <f>SUM(L109:L112)</f>
        <v>0</v>
      </c>
      <c r="J113" s="149" t="s">
        <v>108</v>
      </c>
      <c r="K113" s="149"/>
      <c r="L113" s="22">
        <f>IF(I113&gt;=3,3,I113)</f>
        <v>0</v>
      </c>
    </row>
    <row r="114" spans="1:12" s="87" customFormat="1" ht="12.75" customHeight="1">
      <c r="A114" s="168"/>
      <c r="B114" s="147" t="s">
        <v>109</v>
      </c>
      <c r="C114" s="147"/>
      <c r="D114" s="147"/>
      <c r="E114" s="147"/>
      <c r="F114" s="147"/>
      <c r="G114" s="147"/>
      <c r="H114" s="150" t="s">
        <v>110</v>
      </c>
      <c r="I114" s="154"/>
      <c r="J114" s="32">
        <v>0</v>
      </c>
      <c r="K114" s="53">
        <v>0</v>
      </c>
      <c r="L114" s="33">
        <f>(J114*0.05)+(K114*0.025)</f>
        <v>0</v>
      </c>
    </row>
    <row r="115" spans="1:12" s="87" customFormat="1">
      <c r="A115" s="168"/>
      <c r="B115" s="147"/>
      <c r="C115" s="147"/>
      <c r="D115" s="147"/>
      <c r="E115" s="147"/>
      <c r="F115" s="147"/>
      <c r="G115" s="147"/>
      <c r="H115" s="150"/>
      <c r="I115" s="154"/>
      <c r="J115" s="149" t="s">
        <v>78</v>
      </c>
      <c r="K115" s="149"/>
      <c r="L115" s="22">
        <f>IF(L114&gt;=0.25,0.25,L114)</f>
        <v>0</v>
      </c>
    </row>
    <row r="116" spans="1:12" s="87" customFormat="1" ht="12.75" customHeight="1">
      <c r="A116" s="168"/>
      <c r="B116" s="147"/>
      <c r="C116" s="147"/>
      <c r="D116" s="147"/>
      <c r="E116" s="147"/>
      <c r="F116" s="147"/>
      <c r="G116" s="147"/>
      <c r="H116" s="155" t="s">
        <v>111</v>
      </c>
      <c r="I116" s="156"/>
      <c r="J116" s="36">
        <v>0</v>
      </c>
      <c r="K116" s="54">
        <v>0</v>
      </c>
      <c r="L116" s="55">
        <f>(J116*0.025)+(K116*0.0125)</f>
        <v>0</v>
      </c>
    </row>
    <row r="117" spans="1:12" s="87" customFormat="1">
      <c r="A117" s="168"/>
      <c r="B117" s="147"/>
      <c r="C117" s="147"/>
      <c r="D117" s="147"/>
      <c r="E117" s="147"/>
      <c r="F117" s="147"/>
      <c r="G117" s="147"/>
      <c r="H117" s="155"/>
      <c r="I117" s="156"/>
      <c r="J117" s="149" t="s">
        <v>78</v>
      </c>
      <c r="K117" s="149"/>
      <c r="L117" s="22">
        <f>IF(L116&gt;=0.25,0.25,L116)</f>
        <v>0</v>
      </c>
    </row>
    <row r="118" spans="1:12" s="87" customFormat="1">
      <c r="A118" s="168"/>
      <c r="B118" s="147"/>
      <c r="C118" s="147"/>
      <c r="D118" s="147"/>
      <c r="E118" s="147"/>
      <c r="F118" s="147"/>
      <c r="G118" s="147"/>
      <c r="H118" s="56" t="s">
        <v>112</v>
      </c>
      <c r="I118" s="27">
        <f>SUM(L115,L117)</f>
        <v>0</v>
      </c>
      <c r="J118" s="149" t="s">
        <v>113</v>
      </c>
      <c r="K118" s="149"/>
      <c r="L118" s="22">
        <f>IF(I118&gt;=0.25,0.25,I118)</f>
        <v>0</v>
      </c>
    </row>
    <row r="119" spans="1:12" s="87" customFormat="1" ht="12.75" customHeight="1">
      <c r="A119" s="173"/>
      <c r="B119" s="174" t="s">
        <v>114</v>
      </c>
      <c r="C119" s="174"/>
      <c r="D119" s="174"/>
      <c r="E119" s="174"/>
      <c r="F119" s="174"/>
      <c r="G119" s="174"/>
      <c r="H119" s="150" t="s">
        <v>115</v>
      </c>
      <c r="I119" s="175"/>
      <c r="J119" s="59">
        <v>0</v>
      </c>
      <c r="K119" s="60">
        <v>0</v>
      </c>
      <c r="L119" s="61">
        <f>(J119*0.05)+(K119*0.025)</f>
        <v>0</v>
      </c>
    </row>
    <row r="120" spans="1:12" s="87" customFormat="1">
      <c r="A120" s="173"/>
      <c r="B120" s="174"/>
      <c r="C120" s="174"/>
      <c r="D120" s="174"/>
      <c r="E120" s="174"/>
      <c r="F120" s="174"/>
      <c r="G120" s="174"/>
      <c r="H120" s="150"/>
      <c r="I120" s="175"/>
      <c r="J120" s="149" t="s">
        <v>78</v>
      </c>
      <c r="K120" s="149"/>
      <c r="L120" s="22">
        <f>IF(L119&gt;=0.25,0.25,L119)</f>
        <v>0</v>
      </c>
    </row>
    <row r="121" spans="1:12" s="87" customFormat="1" ht="12.75" customHeight="1">
      <c r="A121" s="173"/>
      <c r="B121" s="174"/>
      <c r="C121" s="174"/>
      <c r="D121" s="174"/>
      <c r="E121" s="174"/>
      <c r="F121" s="174"/>
      <c r="G121" s="174"/>
      <c r="H121" s="155" t="s">
        <v>116</v>
      </c>
      <c r="I121" s="176"/>
      <c r="J121" s="62">
        <v>0</v>
      </c>
      <c r="K121" s="63">
        <v>0</v>
      </c>
      <c r="L121" s="64">
        <f>(J121*0.025)+(K121*0.0125)</f>
        <v>0</v>
      </c>
    </row>
    <row r="122" spans="1:12" s="87" customFormat="1">
      <c r="A122" s="173"/>
      <c r="B122" s="174"/>
      <c r="C122" s="174"/>
      <c r="D122" s="174"/>
      <c r="E122" s="174"/>
      <c r="F122" s="174"/>
      <c r="G122" s="174"/>
      <c r="H122" s="155"/>
      <c r="I122" s="176"/>
      <c r="J122" s="149" t="s">
        <v>78</v>
      </c>
      <c r="K122" s="149"/>
      <c r="L122" s="22">
        <f>IF(L121&gt;=0.25,0.25,L121)</f>
        <v>0</v>
      </c>
    </row>
    <row r="123" spans="1:12" s="87" customFormat="1" ht="12.75" customHeight="1">
      <c r="A123" s="173"/>
      <c r="B123" s="174"/>
      <c r="C123" s="174"/>
      <c r="D123" s="174"/>
      <c r="E123" s="174"/>
      <c r="F123" s="174"/>
      <c r="G123" s="174"/>
      <c r="H123" s="56" t="s">
        <v>117</v>
      </c>
      <c r="I123" s="65">
        <f>SUM(L120,L122)</f>
        <v>0</v>
      </c>
      <c r="J123" s="177" t="s">
        <v>118</v>
      </c>
      <c r="K123" s="177"/>
      <c r="L123" s="66">
        <f>IF(I123&gt;=0.25,0.25,I123)</f>
        <v>0</v>
      </c>
    </row>
    <row r="124" spans="1:12" s="87" customFormat="1" ht="33.4" customHeight="1">
      <c r="A124" s="173"/>
      <c r="B124" s="147" t="s">
        <v>119</v>
      </c>
      <c r="C124" s="147"/>
      <c r="D124" s="147"/>
      <c r="E124" s="147"/>
      <c r="F124" s="147"/>
      <c r="G124" s="147"/>
      <c r="H124" s="150" t="s">
        <v>120</v>
      </c>
      <c r="I124" s="175"/>
      <c r="J124" s="59">
        <v>0</v>
      </c>
      <c r="K124" s="60">
        <v>0</v>
      </c>
      <c r="L124" s="61">
        <f>(J124*0.3)+(K124*0.15)</f>
        <v>0</v>
      </c>
    </row>
    <row r="125" spans="1:12" s="87" customFormat="1">
      <c r="A125" s="173"/>
      <c r="B125" s="147"/>
      <c r="C125" s="147"/>
      <c r="D125" s="147"/>
      <c r="E125" s="147"/>
      <c r="F125" s="147"/>
      <c r="G125" s="147"/>
      <c r="H125" s="150"/>
      <c r="I125" s="175"/>
      <c r="J125" s="149" t="s">
        <v>78</v>
      </c>
      <c r="K125" s="149"/>
      <c r="L125" s="22">
        <f>IF(L124&gt;=2,2,L124)</f>
        <v>0</v>
      </c>
    </row>
    <row r="126" spans="1:12" s="87" customFormat="1" ht="12.75" customHeight="1">
      <c r="A126" s="173"/>
      <c r="B126" s="147"/>
      <c r="C126" s="147"/>
      <c r="D126" s="147"/>
      <c r="E126" s="147"/>
      <c r="F126" s="147"/>
      <c r="G126" s="147"/>
      <c r="H126" s="147" t="s">
        <v>121</v>
      </c>
      <c r="I126" s="178"/>
      <c r="J126" s="67">
        <v>0</v>
      </c>
      <c r="K126" s="68">
        <v>0</v>
      </c>
      <c r="L126" s="69">
        <f>(J126*0.05)+(K126*0.025)</f>
        <v>0</v>
      </c>
    </row>
    <row r="127" spans="1:12" s="87" customFormat="1" ht="26.65" customHeight="1">
      <c r="A127" s="173"/>
      <c r="B127" s="147"/>
      <c r="C127" s="147"/>
      <c r="D127" s="147"/>
      <c r="E127" s="147"/>
      <c r="F127" s="147"/>
      <c r="G127" s="147"/>
      <c r="H127" s="147"/>
      <c r="I127" s="178"/>
      <c r="J127" s="149" t="s">
        <v>78</v>
      </c>
      <c r="K127" s="149"/>
      <c r="L127" s="22">
        <f>IF(L126&gt;=0.5,0.5,L126)</f>
        <v>0</v>
      </c>
    </row>
    <row r="128" spans="1:12" s="87" customFormat="1" ht="31.7" customHeight="1">
      <c r="A128" s="173"/>
      <c r="B128" s="147"/>
      <c r="C128" s="147"/>
      <c r="D128" s="147"/>
      <c r="E128" s="147"/>
      <c r="F128" s="147"/>
      <c r="G128" s="147"/>
      <c r="H128" s="155" t="s">
        <v>122</v>
      </c>
      <c r="I128" s="176"/>
      <c r="J128" s="62">
        <v>0</v>
      </c>
      <c r="K128" s="63">
        <v>0</v>
      </c>
      <c r="L128" s="64">
        <f>(J128*0.1)+(K128*0.05)</f>
        <v>0</v>
      </c>
    </row>
    <row r="129" spans="1:12" s="87" customFormat="1">
      <c r="A129" s="173"/>
      <c r="B129" s="147"/>
      <c r="C129" s="147"/>
      <c r="D129" s="147"/>
      <c r="E129" s="147"/>
      <c r="F129" s="147"/>
      <c r="G129" s="147"/>
      <c r="H129" s="155"/>
      <c r="I129" s="176"/>
      <c r="J129" s="149" t="s">
        <v>78</v>
      </c>
      <c r="K129" s="149"/>
      <c r="L129" s="22">
        <f>IF(L128&gt;=1,1,L128)</f>
        <v>0</v>
      </c>
    </row>
    <row r="130" spans="1:12" s="87" customFormat="1" ht="13.35" customHeight="1">
      <c r="A130" s="173"/>
      <c r="B130" s="147"/>
      <c r="C130" s="147"/>
      <c r="D130" s="147"/>
      <c r="E130" s="147"/>
      <c r="F130" s="147"/>
      <c r="G130" s="147"/>
      <c r="H130" s="56" t="s">
        <v>123</v>
      </c>
      <c r="I130" s="65">
        <f>SUM(L125,L127,L129)</f>
        <v>0</v>
      </c>
      <c r="J130" s="177" t="s">
        <v>124</v>
      </c>
      <c r="K130" s="177"/>
      <c r="L130" s="66">
        <f>IF(I130&gt;=2,2,I130)</f>
        <v>0</v>
      </c>
    </row>
    <row r="131" spans="1:12" s="87" customFormat="1" ht="12.75" customHeight="1">
      <c r="A131" s="179"/>
      <c r="B131" s="155" t="s">
        <v>125</v>
      </c>
      <c r="C131" s="155"/>
      <c r="D131" s="155"/>
      <c r="E131" s="155"/>
      <c r="F131" s="155"/>
      <c r="G131" s="155"/>
      <c r="H131" s="150" t="s">
        <v>126</v>
      </c>
      <c r="I131" s="175"/>
      <c r="J131" s="59">
        <v>0</v>
      </c>
      <c r="K131" s="60">
        <v>0</v>
      </c>
      <c r="L131" s="61">
        <f>(J131*0.05)+(K131*0.025)</f>
        <v>0</v>
      </c>
    </row>
    <row r="132" spans="1:12" s="87" customFormat="1">
      <c r="A132" s="179"/>
      <c r="B132" s="155"/>
      <c r="C132" s="155"/>
      <c r="D132" s="155"/>
      <c r="E132" s="155"/>
      <c r="F132" s="155"/>
      <c r="G132" s="155"/>
      <c r="H132" s="150"/>
      <c r="I132" s="175"/>
      <c r="J132" s="149" t="s">
        <v>78</v>
      </c>
      <c r="K132" s="149"/>
      <c r="L132" s="22">
        <f>IF(L131&gt;=0.5,0.5,L131)</f>
        <v>0</v>
      </c>
    </row>
    <row r="133" spans="1:12" s="87" customFormat="1" ht="12.75" customHeight="1">
      <c r="A133" s="179"/>
      <c r="B133" s="155"/>
      <c r="C133" s="155"/>
      <c r="D133" s="155"/>
      <c r="E133" s="155"/>
      <c r="F133" s="155"/>
      <c r="G133" s="155"/>
      <c r="H133" s="155" t="s">
        <v>127</v>
      </c>
      <c r="I133" s="176"/>
      <c r="J133" s="62">
        <v>0</v>
      </c>
      <c r="K133" s="63">
        <v>0</v>
      </c>
      <c r="L133" s="64">
        <f>(J133*0.1)+(K133*0.05)</f>
        <v>0</v>
      </c>
    </row>
    <row r="134" spans="1:12" s="87" customFormat="1">
      <c r="A134" s="179"/>
      <c r="B134" s="155"/>
      <c r="C134" s="155"/>
      <c r="D134" s="155"/>
      <c r="E134" s="155"/>
      <c r="F134" s="155"/>
      <c r="G134" s="155"/>
      <c r="H134" s="155"/>
      <c r="I134" s="176"/>
      <c r="J134" s="149" t="s">
        <v>78</v>
      </c>
      <c r="K134" s="149"/>
      <c r="L134" s="22">
        <f>IF(L133&gt;=1.5,1.5,L133)</f>
        <v>0</v>
      </c>
    </row>
    <row r="135" spans="1:12" s="87" customFormat="1" ht="13.35" customHeight="1">
      <c r="A135" s="179"/>
      <c r="B135" s="179"/>
      <c r="C135" s="155"/>
      <c r="D135" s="155"/>
      <c r="E135" s="155"/>
      <c r="F135" s="155"/>
      <c r="G135" s="155"/>
      <c r="H135" s="56" t="s">
        <v>128</v>
      </c>
      <c r="I135" s="65">
        <f>SUM(L132,L134)</f>
        <v>0</v>
      </c>
      <c r="J135" s="177" t="s">
        <v>129</v>
      </c>
      <c r="K135" s="177"/>
      <c r="L135" s="66">
        <f>IF(I135&gt;=1.5,1.5,I135)</f>
        <v>0</v>
      </c>
    </row>
    <row r="136" spans="1:12" s="87" customFormat="1" ht="25.15" customHeight="1">
      <c r="A136" s="180"/>
      <c r="B136" s="147" t="s">
        <v>130</v>
      </c>
      <c r="C136" s="147"/>
      <c r="D136" s="147"/>
      <c r="E136" s="147"/>
      <c r="F136" s="147"/>
      <c r="G136" s="147"/>
      <c r="H136" s="181" t="s">
        <v>131</v>
      </c>
      <c r="I136" s="182"/>
      <c r="J136" s="70">
        <v>0</v>
      </c>
      <c r="K136" s="71">
        <v>0</v>
      </c>
      <c r="L136" s="72">
        <f>(J136*0.1)+(K136*0.05)</f>
        <v>0</v>
      </c>
    </row>
    <row r="137" spans="1:12" s="87" customFormat="1" ht="12.75" customHeight="1">
      <c r="A137" s="180"/>
      <c r="B137" s="147"/>
      <c r="C137" s="147"/>
      <c r="D137" s="147"/>
      <c r="E137" s="147"/>
      <c r="F137" s="147"/>
      <c r="G137" s="147"/>
      <c r="H137" s="181"/>
      <c r="I137" s="182"/>
      <c r="J137" s="177" t="s">
        <v>132</v>
      </c>
      <c r="K137" s="177"/>
      <c r="L137" s="66">
        <f>IF(L136&gt;=0.5,0.5,L136)</f>
        <v>0</v>
      </c>
    </row>
    <row r="138" spans="1:12" s="87" customFormat="1" ht="25.15" customHeight="1">
      <c r="A138" s="173"/>
      <c r="B138" s="181" t="s">
        <v>133</v>
      </c>
      <c r="C138" s="181"/>
      <c r="D138" s="181"/>
      <c r="E138" s="181"/>
      <c r="F138" s="181"/>
      <c r="G138" s="181"/>
      <c r="H138" s="150" t="s">
        <v>134</v>
      </c>
      <c r="I138" s="175"/>
      <c r="J138" s="59">
        <v>0</v>
      </c>
      <c r="K138" s="60">
        <v>0</v>
      </c>
      <c r="L138" s="61">
        <f>(J138*0.1)+(K138*0.05)</f>
        <v>0</v>
      </c>
    </row>
    <row r="139" spans="1:12" s="87" customFormat="1" ht="13.35" customHeight="1">
      <c r="A139" s="173"/>
      <c r="B139" s="181"/>
      <c r="C139" s="181"/>
      <c r="D139" s="181"/>
      <c r="E139" s="181"/>
      <c r="F139" s="181"/>
      <c r="G139" s="181"/>
      <c r="H139" s="150"/>
      <c r="I139" s="175"/>
      <c r="J139" s="177" t="s">
        <v>135</v>
      </c>
      <c r="K139" s="177"/>
      <c r="L139" s="66">
        <f>IF(L138&gt;=0.5,0.5,L138)</f>
        <v>0</v>
      </c>
    </row>
    <row r="140" spans="1:12" s="87" customFormat="1" ht="18.399999999999999" customHeight="1">
      <c r="A140" s="179"/>
      <c r="B140" s="174" t="s">
        <v>136</v>
      </c>
      <c r="C140" s="174"/>
      <c r="D140" s="174"/>
      <c r="E140" s="174"/>
      <c r="F140" s="174"/>
      <c r="G140" s="174"/>
      <c r="H140" s="183" t="s">
        <v>137</v>
      </c>
      <c r="I140" s="184"/>
      <c r="J140" s="60">
        <v>0</v>
      </c>
      <c r="K140" s="60">
        <v>0</v>
      </c>
      <c r="L140" s="61">
        <f>(J140*0.1)+(K140*0.05)</f>
        <v>0</v>
      </c>
    </row>
    <row r="141" spans="1:12" s="87" customFormat="1" ht="18.399999999999999" customHeight="1">
      <c r="A141" s="179"/>
      <c r="B141" s="174"/>
      <c r="C141" s="174"/>
      <c r="D141" s="174"/>
      <c r="E141" s="174"/>
      <c r="F141" s="174"/>
      <c r="G141" s="174"/>
      <c r="H141" s="183"/>
      <c r="I141" s="184"/>
      <c r="J141" s="149" t="s">
        <v>78</v>
      </c>
      <c r="K141" s="149"/>
      <c r="L141" s="22">
        <f>IF(L140&gt;=0.5,0.5,L140)</f>
        <v>0</v>
      </c>
    </row>
    <row r="142" spans="1:12" s="87" customFormat="1" ht="12.75" customHeight="1">
      <c r="A142" s="179"/>
      <c r="B142" s="174"/>
      <c r="C142" s="174"/>
      <c r="D142" s="174"/>
      <c r="E142" s="174"/>
      <c r="F142" s="174"/>
      <c r="G142" s="174"/>
      <c r="H142" s="183" t="s">
        <v>138</v>
      </c>
      <c r="I142" s="184"/>
      <c r="J142" s="60">
        <v>0</v>
      </c>
      <c r="K142" s="60">
        <v>0</v>
      </c>
      <c r="L142" s="61">
        <f>(J142*0.08)+(K142*0.04)</f>
        <v>0</v>
      </c>
    </row>
    <row r="143" spans="1:12" s="87" customFormat="1">
      <c r="A143" s="179"/>
      <c r="B143" s="174"/>
      <c r="C143" s="174"/>
      <c r="D143" s="174"/>
      <c r="E143" s="174"/>
      <c r="F143" s="174"/>
      <c r="G143" s="174"/>
      <c r="H143" s="183"/>
      <c r="I143" s="184"/>
      <c r="J143" s="149" t="s">
        <v>78</v>
      </c>
      <c r="K143" s="149"/>
      <c r="L143" s="22">
        <f>IF(L142&gt;=0.5,0.5,L142)</f>
        <v>0</v>
      </c>
    </row>
    <row r="144" spans="1:12" s="87" customFormat="1" ht="12.75" customHeight="1">
      <c r="A144" s="179"/>
      <c r="B144" s="174"/>
      <c r="C144" s="174"/>
      <c r="D144" s="174"/>
      <c r="E144" s="174"/>
      <c r="F144" s="174"/>
      <c r="G144" s="174"/>
      <c r="H144" s="185" t="s">
        <v>139</v>
      </c>
      <c r="I144" s="186"/>
      <c r="J144" s="63">
        <v>0</v>
      </c>
      <c r="K144" s="63">
        <v>0</v>
      </c>
      <c r="L144" s="61">
        <f>(J144*0.05)+(K144*0.025)</f>
        <v>0</v>
      </c>
    </row>
    <row r="145" spans="1:12" s="87" customFormat="1">
      <c r="A145" s="179"/>
      <c r="B145" s="174"/>
      <c r="C145" s="174"/>
      <c r="D145" s="174"/>
      <c r="E145" s="174"/>
      <c r="F145" s="174"/>
      <c r="G145" s="174"/>
      <c r="H145" s="185"/>
      <c r="I145" s="186"/>
      <c r="J145" s="149" t="s">
        <v>78</v>
      </c>
      <c r="K145" s="149"/>
      <c r="L145" s="22">
        <f>IF(L144&gt;=0.5,0.5,L144)</f>
        <v>0</v>
      </c>
    </row>
    <row r="146" spans="1:12" s="87" customFormat="1" ht="12.75" customHeight="1">
      <c r="A146" s="179"/>
      <c r="B146" s="174"/>
      <c r="C146" s="174"/>
      <c r="D146" s="174"/>
      <c r="E146" s="174"/>
      <c r="F146" s="174"/>
      <c r="G146" s="174"/>
      <c r="H146" s="56" t="s">
        <v>140</v>
      </c>
      <c r="I146" s="58">
        <f>SUM(L141,L143,L145)</f>
        <v>0</v>
      </c>
      <c r="J146" s="177" t="s">
        <v>141</v>
      </c>
      <c r="K146" s="177"/>
      <c r="L146" s="66">
        <f>IF(I146&gt;=0.5,0.5,I146)</f>
        <v>0</v>
      </c>
    </row>
    <row r="147" spans="1:12" s="87" customFormat="1" ht="35.1" customHeight="1">
      <c r="A147" s="180"/>
      <c r="B147" s="147" t="s">
        <v>142</v>
      </c>
      <c r="C147" s="147"/>
      <c r="D147" s="147"/>
      <c r="E147" s="147"/>
      <c r="F147" s="147"/>
      <c r="G147" s="147"/>
      <c r="H147" s="181" t="s">
        <v>143</v>
      </c>
      <c r="I147" s="187"/>
      <c r="J147" s="71">
        <v>0</v>
      </c>
      <c r="K147" s="71">
        <v>0</v>
      </c>
      <c r="L147" s="61">
        <f>(J147*0.1)+(K147*0.05)</f>
        <v>0</v>
      </c>
    </row>
    <row r="148" spans="1:12" s="87" customFormat="1" ht="13.35" customHeight="1">
      <c r="A148" s="180"/>
      <c r="B148" s="147"/>
      <c r="C148" s="147"/>
      <c r="D148" s="147"/>
      <c r="E148" s="147"/>
      <c r="F148" s="147"/>
      <c r="G148" s="147"/>
      <c r="H148" s="181"/>
      <c r="I148" s="187"/>
      <c r="J148" s="177" t="s">
        <v>144</v>
      </c>
      <c r="K148" s="177"/>
      <c r="L148" s="66">
        <f>IF(L147&gt;=0.5,0.5,L147)</f>
        <v>0</v>
      </c>
    </row>
    <row r="149" spans="1:12" s="87" customFormat="1" ht="23.85" customHeight="1">
      <c r="A149" s="180"/>
      <c r="B149" s="147" t="s">
        <v>145</v>
      </c>
      <c r="C149" s="147"/>
      <c r="D149" s="147"/>
      <c r="E149" s="147"/>
      <c r="F149" s="147"/>
      <c r="G149" s="147"/>
      <c r="H149" s="174" t="s">
        <v>146</v>
      </c>
      <c r="I149" s="188"/>
      <c r="J149" s="71">
        <v>0</v>
      </c>
      <c r="K149" s="71">
        <v>0</v>
      </c>
      <c r="L149" s="72">
        <f>(J149*0.05)+(K149*0.025)</f>
        <v>0</v>
      </c>
    </row>
    <row r="150" spans="1:12" s="87" customFormat="1" ht="12.75" customHeight="1">
      <c r="A150" s="180"/>
      <c r="B150" s="147"/>
      <c r="C150" s="147"/>
      <c r="D150" s="147"/>
      <c r="E150" s="147"/>
      <c r="F150" s="147"/>
      <c r="G150" s="147"/>
      <c r="H150" s="174"/>
      <c r="I150" s="188"/>
      <c r="J150" s="177" t="s">
        <v>147</v>
      </c>
      <c r="K150" s="177"/>
      <c r="L150" s="66">
        <f>IF(L149&gt;=0.3,0.3,L149)</f>
        <v>0</v>
      </c>
    </row>
    <row r="151" spans="1:12" s="87" customFormat="1" ht="23.85" customHeight="1">
      <c r="A151" s="179"/>
      <c r="B151" s="147" t="s">
        <v>148</v>
      </c>
      <c r="C151" s="147"/>
      <c r="D151" s="147"/>
      <c r="E151" s="147"/>
      <c r="F151" s="147"/>
      <c r="G151" s="147"/>
      <c r="H151" s="74" t="s">
        <v>149</v>
      </c>
      <c r="I151" s="73"/>
      <c r="J151" s="71">
        <v>0</v>
      </c>
      <c r="K151" s="71">
        <v>0</v>
      </c>
      <c r="L151" s="75">
        <f>(J151*0.5)+(K151*0.25)</f>
        <v>0</v>
      </c>
    </row>
    <row r="152" spans="1:12" s="87" customFormat="1" ht="26.25">
      <c r="A152" s="179"/>
      <c r="B152" s="147"/>
      <c r="C152" s="147"/>
      <c r="D152" s="147"/>
      <c r="E152" s="147"/>
      <c r="F152" s="147"/>
      <c r="G152" s="147"/>
      <c r="H152" s="74" t="s">
        <v>150</v>
      </c>
      <c r="I152" s="73"/>
      <c r="J152" s="76">
        <v>0</v>
      </c>
      <c r="K152" s="76">
        <v>0</v>
      </c>
      <c r="L152" s="75">
        <f>(J152*0.5)+(K152*0.25)</f>
        <v>0</v>
      </c>
    </row>
    <row r="153" spans="1:12" s="87" customFormat="1" ht="26.25">
      <c r="A153" s="179"/>
      <c r="B153" s="147"/>
      <c r="C153" s="147"/>
      <c r="D153" s="147"/>
      <c r="E153" s="147"/>
      <c r="F153" s="147"/>
      <c r="G153" s="147"/>
      <c r="H153" s="74" t="s">
        <v>151</v>
      </c>
      <c r="I153" s="73"/>
      <c r="J153" s="76">
        <v>0</v>
      </c>
      <c r="K153" s="76">
        <v>0</v>
      </c>
      <c r="L153" s="75">
        <f>(J153*0.025)+(K153*0.01)</f>
        <v>0</v>
      </c>
    </row>
    <row r="154" spans="1:12" s="87" customFormat="1" ht="39">
      <c r="A154" s="179"/>
      <c r="B154" s="147"/>
      <c r="C154" s="147"/>
      <c r="D154" s="147"/>
      <c r="E154" s="147"/>
      <c r="F154" s="147"/>
      <c r="G154" s="147"/>
      <c r="H154" s="74" t="s">
        <v>152</v>
      </c>
      <c r="I154" s="77"/>
      <c r="J154" s="76">
        <v>0</v>
      </c>
      <c r="K154" s="76">
        <v>0</v>
      </c>
      <c r="L154" s="75">
        <f>(J154*0.05)+(K154*0.025)</f>
        <v>0</v>
      </c>
    </row>
    <row r="155" spans="1:12" s="87" customFormat="1" ht="13.35" customHeight="1">
      <c r="A155" s="179"/>
      <c r="B155" s="147"/>
      <c r="C155" s="147"/>
      <c r="D155" s="147"/>
      <c r="E155" s="147"/>
      <c r="F155" s="147"/>
      <c r="G155" s="147"/>
      <c r="H155" s="56" t="s">
        <v>153</v>
      </c>
      <c r="I155" s="65">
        <f>SUM(L151:L154)</f>
        <v>0</v>
      </c>
      <c r="J155" s="177" t="s">
        <v>154</v>
      </c>
      <c r="K155" s="177"/>
      <c r="L155" s="66">
        <f>IF(I155&gt;=0.5,0.5,I155)</f>
        <v>0</v>
      </c>
    </row>
    <row r="156" spans="1:12" s="87" customFormat="1" ht="25.15" customHeight="1">
      <c r="A156" s="173"/>
      <c r="B156" s="147" t="s">
        <v>155</v>
      </c>
      <c r="C156" s="147"/>
      <c r="D156" s="147"/>
      <c r="E156" s="147"/>
      <c r="F156" s="147"/>
      <c r="G156" s="147"/>
      <c r="H156" s="150" t="s">
        <v>156</v>
      </c>
      <c r="I156" s="175"/>
      <c r="J156" s="189">
        <v>0</v>
      </c>
      <c r="K156" s="189"/>
      <c r="L156" s="69">
        <f>(J156*0.1)</f>
        <v>0</v>
      </c>
    </row>
    <row r="157" spans="1:12" s="87" customFormat="1" ht="13.35" customHeight="1">
      <c r="A157" s="173"/>
      <c r="B157" s="147"/>
      <c r="C157" s="147"/>
      <c r="D157" s="147"/>
      <c r="E157" s="147"/>
      <c r="F157" s="147"/>
      <c r="G157" s="147"/>
      <c r="H157" s="150"/>
      <c r="I157" s="175"/>
      <c r="J157" s="177" t="s">
        <v>157</v>
      </c>
      <c r="K157" s="177"/>
      <c r="L157" s="66">
        <f>IF(L156&gt;=0.3,0.3,L156)</f>
        <v>0</v>
      </c>
    </row>
    <row r="158" spans="1:12" s="87" customFormat="1">
      <c r="A158" s="78"/>
      <c r="B158" s="190"/>
      <c r="C158" s="190"/>
      <c r="D158" s="190"/>
      <c r="E158" s="190"/>
      <c r="F158" s="190"/>
      <c r="G158" s="190"/>
      <c r="H158" s="79"/>
      <c r="I158" s="80"/>
      <c r="J158" s="191" t="s">
        <v>158</v>
      </c>
      <c r="K158" s="191"/>
      <c r="L158" s="81">
        <f>SUM(L76,L83,L92,L97,L102,L108,L113,L118,L123,L130,L135,L137,L139,L146,L148,L150,L155,L157)</f>
        <v>0</v>
      </c>
    </row>
    <row r="159" spans="1:12" s="87" customFormat="1" ht="15.75" thickBot="1">
      <c r="A159" s="95"/>
      <c r="B159" s="192"/>
      <c r="C159" s="192"/>
      <c r="D159" s="192"/>
      <c r="E159" s="192"/>
      <c r="F159" s="192"/>
      <c r="G159" s="192"/>
      <c r="H159" s="96"/>
      <c r="I159" s="12"/>
      <c r="J159" s="144" t="s">
        <v>159</v>
      </c>
      <c r="K159" s="144"/>
      <c r="L159" s="22">
        <f>IF(L158&gt;=4,4,L158)</f>
        <v>0</v>
      </c>
    </row>
    <row r="160" spans="1:12" s="87" customFormat="1">
      <c r="A160" s="193"/>
      <c r="B160" s="196" t="s">
        <v>160</v>
      </c>
      <c r="C160" s="196"/>
      <c r="D160" s="196"/>
      <c r="E160" s="196"/>
      <c r="F160" s="196"/>
      <c r="G160" s="196"/>
      <c r="H160" s="97">
        <f>L23</f>
        <v>0</v>
      </c>
      <c r="I160" s="197"/>
      <c r="J160" s="197"/>
      <c r="K160" s="197"/>
      <c r="L160" s="197"/>
    </row>
    <row r="161" spans="1:12" s="87" customFormat="1">
      <c r="A161" s="194"/>
      <c r="B161" s="198" t="s">
        <v>161</v>
      </c>
      <c r="C161" s="198"/>
      <c r="D161" s="198"/>
      <c r="E161" s="198"/>
      <c r="F161" s="198"/>
      <c r="G161" s="198"/>
      <c r="H161" s="98">
        <f>L53</f>
        <v>0</v>
      </c>
      <c r="I161" s="197"/>
      <c r="J161" s="197"/>
      <c r="K161" s="197"/>
      <c r="L161" s="197"/>
    </row>
    <row r="162" spans="1:12" s="87" customFormat="1">
      <c r="A162" s="194"/>
      <c r="B162" s="198" t="s">
        <v>162</v>
      </c>
      <c r="C162" s="198"/>
      <c r="D162" s="198"/>
      <c r="E162" s="198"/>
      <c r="F162" s="198"/>
      <c r="G162" s="198"/>
      <c r="H162" s="98">
        <f>L67</f>
        <v>0</v>
      </c>
      <c r="I162" s="197"/>
      <c r="J162" s="197"/>
      <c r="K162" s="197"/>
      <c r="L162" s="197"/>
    </row>
    <row r="163" spans="1:12" s="87" customFormat="1">
      <c r="A163" s="194"/>
      <c r="B163" s="198" t="s">
        <v>163</v>
      </c>
      <c r="C163" s="198"/>
      <c r="D163" s="198"/>
      <c r="E163" s="198"/>
      <c r="F163" s="198"/>
      <c r="G163" s="198"/>
      <c r="H163" s="98">
        <f>L159</f>
        <v>0</v>
      </c>
      <c r="I163" s="197"/>
      <c r="J163" s="197"/>
      <c r="K163" s="197"/>
      <c r="L163" s="197"/>
    </row>
    <row r="164" spans="1:12" s="87" customFormat="1" ht="15.75" thickBot="1">
      <c r="A164" s="195"/>
      <c r="B164" s="100"/>
      <c r="C164" s="100"/>
      <c r="D164" s="100"/>
      <c r="E164" s="199" t="s">
        <v>164</v>
      </c>
      <c r="F164" s="199"/>
      <c r="G164" s="199"/>
      <c r="H164" s="99">
        <f>SUM(H160:H163)</f>
        <v>0</v>
      </c>
      <c r="I164" s="197"/>
      <c r="J164" s="197"/>
      <c r="K164" s="197"/>
      <c r="L164" s="197"/>
    </row>
    <row r="165" spans="1:12">
      <c r="A165" s="89"/>
      <c r="B165" s="90"/>
      <c r="C165" s="90"/>
      <c r="D165" s="90"/>
      <c r="E165" s="91"/>
      <c r="F165" s="91"/>
      <c r="G165" s="91"/>
      <c r="H165" s="90"/>
    </row>
    <row r="166" spans="1:12">
      <c r="A166" s="89"/>
    </row>
    <row r="168" spans="1:12" ht="53.25" customHeight="1">
      <c r="B168" s="200" t="s">
        <v>167</v>
      </c>
      <c r="C168" s="201"/>
      <c r="D168" s="201"/>
      <c r="E168" s="201"/>
      <c r="F168" s="201"/>
      <c r="G168" s="201"/>
      <c r="H168" s="201"/>
      <c r="I168" s="201"/>
      <c r="J168" s="201"/>
      <c r="K168" s="201"/>
      <c r="L168" s="201"/>
    </row>
  </sheetData>
  <sheetProtection formatCells="0" formatColumns="0" formatRows="0" insertColumns="0" insertRows="0" insertHyperlinks="0" deleteColumns="0" deleteRows="0" sort="0" autoFilter="0" pivotTables="0"/>
  <protectedRanges>
    <protectedRange sqref="I9:L9" name="Área ou subárea de conhecimento do concurso"/>
    <protectedRange sqref="I7:L7" name="Concurso para a vaga de"/>
    <protectedRange sqref="D7:G7" name="Nome do Candidato"/>
    <protectedRange sqref="I8:L8" name="Número do Processo"/>
  </protectedRanges>
  <mergeCells count="272">
    <mergeCell ref="B168:L168"/>
    <mergeCell ref="B158:G158"/>
    <mergeCell ref="J158:K158"/>
    <mergeCell ref="B159:G159"/>
    <mergeCell ref="J159:K159"/>
    <mergeCell ref="A160:A164"/>
    <mergeCell ref="B160:G160"/>
    <mergeCell ref="I160:L164"/>
    <mergeCell ref="B161:G161"/>
    <mergeCell ref="B162:G162"/>
    <mergeCell ref="B163:G163"/>
    <mergeCell ref="E164:G164"/>
    <mergeCell ref="A151:A155"/>
    <mergeCell ref="B151:G155"/>
    <mergeCell ref="J155:K155"/>
    <mergeCell ref="A156:A157"/>
    <mergeCell ref="B156:G157"/>
    <mergeCell ref="H156:H157"/>
    <mergeCell ref="I156:I157"/>
    <mergeCell ref="J156:K156"/>
    <mergeCell ref="J157:K157"/>
    <mergeCell ref="A147:A148"/>
    <mergeCell ref="B147:G148"/>
    <mergeCell ref="H147:H148"/>
    <mergeCell ref="I147:I148"/>
    <mergeCell ref="J148:K148"/>
    <mergeCell ref="A149:A150"/>
    <mergeCell ref="B149:G150"/>
    <mergeCell ref="H149:H150"/>
    <mergeCell ref="I149:I150"/>
    <mergeCell ref="J150:K150"/>
    <mergeCell ref="A140:A146"/>
    <mergeCell ref="B140:G146"/>
    <mergeCell ref="H140:H141"/>
    <mergeCell ref="I140:I141"/>
    <mergeCell ref="J141:K141"/>
    <mergeCell ref="H142:H143"/>
    <mergeCell ref="I142:I143"/>
    <mergeCell ref="J143:K143"/>
    <mergeCell ref="H144:H145"/>
    <mergeCell ref="I144:I145"/>
    <mergeCell ref="J145:K145"/>
    <mergeCell ref="J146:K146"/>
    <mergeCell ref="A136:A137"/>
    <mergeCell ref="B136:G137"/>
    <mergeCell ref="H136:H137"/>
    <mergeCell ref="I136:I137"/>
    <mergeCell ref="J137:K137"/>
    <mergeCell ref="A138:A139"/>
    <mergeCell ref="B138:G139"/>
    <mergeCell ref="H138:H139"/>
    <mergeCell ref="I138:I139"/>
    <mergeCell ref="J139:K139"/>
    <mergeCell ref="A131:A135"/>
    <mergeCell ref="B131:G135"/>
    <mergeCell ref="H131:H132"/>
    <mergeCell ref="I131:I132"/>
    <mergeCell ref="J132:K132"/>
    <mergeCell ref="H133:H134"/>
    <mergeCell ref="I133:I134"/>
    <mergeCell ref="J134:K134"/>
    <mergeCell ref="J135:K135"/>
    <mergeCell ref="A124:A130"/>
    <mergeCell ref="B124:G130"/>
    <mergeCell ref="H124:H125"/>
    <mergeCell ref="I124:I125"/>
    <mergeCell ref="J125:K125"/>
    <mergeCell ref="H126:H127"/>
    <mergeCell ref="I126:I127"/>
    <mergeCell ref="J127:K127"/>
    <mergeCell ref="H128:H129"/>
    <mergeCell ref="I128:I129"/>
    <mergeCell ref="J129:K129"/>
    <mergeCell ref="J130:K130"/>
    <mergeCell ref="A119:A123"/>
    <mergeCell ref="B119:G123"/>
    <mergeCell ref="H119:H120"/>
    <mergeCell ref="I119:I120"/>
    <mergeCell ref="J120:K120"/>
    <mergeCell ref="H121:H122"/>
    <mergeCell ref="I121:I122"/>
    <mergeCell ref="J122:K122"/>
    <mergeCell ref="J123:K123"/>
    <mergeCell ref="B103:G103"/>
    <mergeCell ref="H103:L103"/>
    <mergeCell ref="A104:A108"/>
    <mergeCell ref="B104:G108"/>
    <mergeCell ref="J108:K108"/>
    <mergeCell ref="A109:A113"/>
    <mergeCell ref="B109:G113"/>
    <mergeCell ref="J113:K113"/>
    <mergeCell ref="A114:A118"/>
    <mergeCell ref="B114:G118"/>
    <mergeCell ref="H114:H115"/>
    <mergeCell ref="I114:I115"/>
    <mergeCell ref="J115:K115"/>
    <mergeCell ref="H116:H117"/>
    <mergeCell ref="I116:I117"/>
    <mergeCell ref="J117:K117"/>
    <mergeCell ref="J118:K118"/>
    <mergeCell ref="A98:A102"/>
    <mergeCell ref="B98:G102"/>
    <mergeCell ref="H98:H99"/>
    <mergeCell ref="I98:I99"/>
    <mergeCell ref="J99:K99"/>
    <mergeCell ref="H100:H101"/>
    <mergeCell ref="I100:I101"/>
    <mergeCell ref="J101:K101"/>
    <mergeCell ref="J102:K102"/>
    <mergeCell ref="A93:A97"/>
    <mergeCell ref="B93:G97"/>
    <mergeCell ref="H93:H94"/>
    <mergeCell ref="I93:I94"/>
    <mergeCell ref="J94:K94"/>
    <mergeCell ref="H95:H96"/>
    <mergeCell ref="I95:I96"/>
    <mergeCell ref="J96:K96"/>
    <mergeCell ref="J97:K97"/>
    <mergeCell ref="A84:A92"/>
    <mergeCell ref="B84:G92"/>
    <mergeCell ref="H84:H85"/>
    <mergeCell ref="I84:I85"/>
    <mergeCell ref="J85:K85"/>
    <mergeCell ref="H86:H87"/>
    <mergeCell ref="I86:I87"/>
    <mergeCell ref="J87:K87"/>
    <mergeCell ref="H88:H89"/>
    <mergeCell ref="I88:I89"/>
    <mergeCell ref="J89:K89"/>
    <mergeCell ref="H90:H91"/>
    <mergeCell ref="I90:I91"/>
    <mergeCell ref="J91:K91"/>
    <mergeCell ref="J92:K92"/>
    <mergeCell ref="A77:A83"/>
    <mergeCell ref="B77:G83"/>
    <mergeCell ref="H77:H78"/>
    <mergeCell ref="I77:I78"/>
    <mergeCell ref="J78:K78"/>
    <mergeCell ref="H79:H80"/>
    <mergeCell ref="I79:I80"/>
    <mergeCell ref="J80:K80"/>
    <mergeCell ref="H81:H82"/>
    <mergeCell ref="I81:I82"/>
    <mergeCell ref="J82:K82"/>
    <mergeCell ref="J83:K83"/>
    <mergeCell ref="J66:K66"/>
    <mergeCell ref="B67:G67"/>
    <mergeCell ref="J67:K67"/>
    <mergeCell ref="A68:A69"/>
    <mergeCell ref="B68:L69"/>
    <mergeCell ref="A70:A76"/>
    <mergeCell ref="B70:G76"/>
    <mergeCell ref="H70:H71"/>
    <mergeCell ref="I70:I71"/>
    <mergeCell ref="J71:K71"/>
    <mergeCell ref="H72:H73"/>
    <mergeCell ref="I72:I73"/>
    <mergeCell ref="J73:K73"/>
    <mergeCell ref="H74:H75"/>
    <mergeCell ref="I74:I75"/>
    <mergeCell ref="J75:K75"/>
    <mergeCell ref="J76:K76"/>
    <mergeCell ref="A61:A65"/>
    <mergeCell ref="B61:G65"/>
    <mergeCell ref="H61:H62"/>
    <mergeCell ref="I61:I62"/>
    <mergeCell ref="J61:K61"/>
    <mergeCell ref="J62:K62"/>
    <mergeCell ref="H63:H64"/>
    <mergeCell ref="I63:I64"/>
    <mergeCell ref="J63:K63"/>
    <mergeCell ref="J64:K64"/>
    <mergeCell ref="J65:K65"/>
    <mergeCell ref="B52:H52"/>
    <mergeCell ref="J52:K52"/>
    <mergeCell ref="B53:G53"/>
    <mergeCell ref="J53:K53"/>
    <mergeCell ref="A54:A55"/>
    <mergeCell ref="B54:L55"/>
    <mergeCell ref="A56:A60"/>
    <mergeCell ref="B56:G60"/>
    <mergeCell ref="H56:H57"/>
    <mergeCell ref="I56:I57"/>
    <mergeCell ref="J56:K56"/>
    <mergeCell ref="J57:K57"/>
    <mergeCell ref="H58:H59"/>
    <mergeCell ref="I58:I59"/>
    <mergeCell ref="J58:K58"/>
    <mergeCell ref="J59:K59"/>
    <mergeCell ref="J60:K60"/>
    <mergeCell ref="A47:A51"/>
    <mergeCell ref="B47:G51"/>
    <mergeCell ref="H47:H48"/>
    <mergeCell ref="I47:I48"/>
    <mergeCell ref="J47:K47"/>
    <mergeCell ref="J48:K48"/>
    <mergeCell ref="H49:H50"/>
    <mergeCell ref="I49:I50"/>
    <mergeCell ref="J49:K49"/>
    <mergeCell ref="J50:K50"/>
    <mergeCell ref="J51:K51"/>
    <mergeCell ref="H42:H43"/>
    <mergeCell ref="I42:I43"/>
    <mergeCell ref="J42:K42"/>
    <mergeCell ref="J43:K43"/>
    <mergeCell ref="H44:H45"/>
    <mergeCell ref="I44:I45"/>
    <mergeCell ref="J44:K44"/>
    <mergeCell ref="J45:K45"/>
    <mergeCell ref="J46:K46"/>
    <mergeCell ref="A30:A33"/>
    <mergeCell ref="B30:G33"/>
    <mergeCell ref="J30:K30"/>
    <mergeCell ref="J31:K31"/>
    <mergeCell ref="J32:K32"/>
    <mergeCell ref="J33:K33"/>
    <mergeCell ref="A34:A46"/>
    <mergeCell ref="B34:G46"/>
    <mergeCell ref="H34:H35"/>
    <mergeCell ref="I34:I35"/>
    <mergeCell ref="J34:K34"/>
    <mergeCell ref="J35:K35"/>
    <mergeCell ref="H36:H37"/>
    <mergeCell ref="I36:I37"/>
    <mergeCell ref="J36:K36"/>
    <mergeCell ref="J37:K37"/>
    <mergeCell ref="H38:H39"/>
    <mergeCell ref="I38:I39"/>
    <mergeCell ref="J38:K38"/>
    <mergeCell ref="J39:K39"/>
    <mergeCell ref="H40:H41"/>
    <mergeCell ref="I40:I41"/>
    <mergeCell ref="J40:K40"/>
    <mergeCell ref="J41:K41"/>
    <mergeCell ref="B23:G23"/>
    <mergeCell ref="J23:K23"/>
    <mergeCell ref="B24:G24"/>
    <mergeCell ref="A26:A27"/>
    <mergeCell ref="B26:L27"/>
    <mergeCell ref="A28:A29"/>
    <mergeCell ref="B28:G29"/>
    <mergeCell ref="H28:H29"/>
    <mergeCell ref="I28:I29"/>
    <mergeCell ref="J29:K29"/>
    <mergeCell ref="A18:A21"/>
    <mergeCell ref="B18:H18"/>
    <mergeCell ref="J18:K18"/>
    <mergeCell ref="B19:H19"/>
    <mergeCell ref="B20:H20"/>
    <mergeCell ref="B21:H21"/>
    <mergeCell ref="J21:K21"/>
    <mergeCell ref="B22:H22"/>
    <mergeCell ref="J22:K22"/>
    <mergeCell ref="A10:L10"/>
    <mergeCell ref="A11:C13"/>
    <mergeCell ref="D11:K12"/>
    <mergeCell ref="L11:L13"/>
    <mergeCell ref="D13:K13"/>
    <mergeCell ref="B14:H14"/>
    <mergeCell ref="J15:K15"/>
    <mergeCell ref="A16:A17"/>
    <mergeCell ref="B16:L17"/>
    <mergeCell ref="A1:L1"/>
    <mergeCell ref="A2:L5"/>
    <mergeCell ref="A6:L6"/>
    <mergeCell ref="A7:C7"/>
    <mergeCell ref="D7:G7"/>
    <mergeCell ref="I7:L7"/>
    <mergeCell ref="A8:H8"/>
    <mergeCell ref="I8:L8"/>
    <mergeCell ref="A9:H9"/>
    <mergeCell ref="I9:L9"/>
  </mergeCells>
  <pageMargins left="0.39374999999999999" right="0.39374999999999999" top="0.31527777777777799" bottom="0.31527777777777799" header="0.51180555555555496" footer="0.51180555555555496"/>
  <pageSetup paperSize="9" scale="75"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1864</TotalTime>
  <Application>Microsoft Excel</Application>
  <DocSecurity>0</DocSecurity>
  <ScaleCrop>false</ScaleCrop>
  <HeadingPairs>
    <vt:vector size="2" baseType="variant">
      <vt:variant>
        <vt:lpstr>Planilhas</vt:lpstr>
      </vt:variant>
      <vt:variant>
        <vt:i4>1</vt:i4>
      </vt:variant>
    </vt:vector>
  </HeadingPairs>
  <TitlesOfParts>
    <vt:vector size="1" baseType="lpstr">
      <vt:lpstr>candidato 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PREC Pró-Reitor</dc:creator>
  <cp:lastModifiedBy>Rose</cp:lastModifiedBy>
  <cp:revision>25</cp:revision>
  <cp:lastPrinted>2013-06-18T13:57:53Z</cp:lastPrinted>
  <dcterms:created xsi:type="dcterms:W3CDTF">2013-03-12T12:20:16Z</dcterms:created>
  <dcterms:modified xsi:type="dcterms:W3CDTF">2022-10-27T17:57:50Z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