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95" windowHeight="13005" activeTab="0"/>
  </bookViews>
  <sheets>
    <sheet name="PBIC-PROBIC-PBIP-PBIPAF" sheetId="1" r:id="rId1"/>
  </sheets>
  <definedNames>
    <definedName name="EXTRACT" localSheetId="0">'PBIC-PROBIC-PBIP-PBIPAF'!$I$20:$I$22</definedName>
    <definedName name="CRITERIA" localSheetId="0">'PBIC-PROBIC-PBIP-PBIPAF'!$G$7</definedName>
  </definedNames>
  <calcPr fullCalcOnLoad="1"/>
</workbook>
</file>

<file path=xl/sharedStrings.xml><?xml version="1.0" encoding="utf-8"?>
<sst xmlns="http://schemas.openxmlformats.org/spreadsheetml/2006/main" count="165" uniqueCount="163">
  <si>
    <t>DISCRIMINAÇÃO</t>
  </si>
  <si>
    <t>VALOR POR ITEM</t>
  </si>
  <si>
    <t>NÚMERO DE ITENS</t>
  </si>
  <si>
    <t>VALOR FINAL</t>
  </si>
  <si>
    <t>1.2 – Qualis A2</t>
  </si>
  <si>
    <t>1.3 – Qualis B1</t>
  </si>
  <si>
    <t>1.4 – Qualis B2</t>
  </si>
  <si>
    <t>TOTAL DO ITEM 2</t>
  </si>
  <si>
    <r>
      <t>7.1 – especialização e residência médica (</t>
    </r>
    <r>
      <rPr>
        <b/>
        <sz val="8"/>
        <rFont val="Century Gothic"/>
        <family val="2"/>
      </rPr>
      <t>defendidos e aprovados</t>
    </r>
    <r>
      <rPr>
        <sz val="8"/>
        <rFont val="Century Gothic"/>
        <family val="2"/>
      </rPr>
      <t>)</t>
    </r>
  </si>
  <si>
    <t>7.2 – orientação de Iniciação Científica concluída</t>
  </si>
  <si>
    <r>
      <t>7.3 – orientação de Trabalho de Conclusão de Curso (TCC)                                                                                                  (</t>
    </r>
    <r>
      <rPr>
        <b/>
        <sz val="8"/>
        <rFont val="Century Gothic"/>
        <family val="2"/>
      </rPr>
      <t>máximo no período = 2)</t>
    </r>
  </si>
  <si>
    <t>7.4 – Tutoria de Grupo PET</t>
  </si>
  <si>
    <t>7.5 – orientação de mestrado em andamento</t>
  </si>
  <si>
    <t>7.6 – orientação de doutorado em andamento</t>
  </si>
  <si>
    <t>7.7 – orientação de mestrado concluído</t>
  </si>
  <si>
    <t>7.8 – orientação de doutorado concluído</t>
  </si>
  <si>
    <t>TOTAL ITEM 7</t>
  </si>
  <si>
    <t>NOME DO SOLICITANTE:</t>
  </si>
  <si>
    <t>ÁREA DE AVALIAÇÃO:</t>
  </si>
  <si>
    <t>ÁREA DO CONHECIMENTO:</t>
  </si>
  <si>
    <t>CIÊNCIAS EXATAS E DA TERRA</t>
  </si>
  <si>
    <t>CIÊNCIAS BIOLÓGICAS</t>
  </si>
  <si>
    <t>ENGENHARIAS</t>
  </si>
  <si>
    <t>CIÊNCIAS DA SAÚDE</t>
  </si>
  <si>
    <t>CIÊNCIAS AGRÁRIAS</t>
  </si>
  <si>
    <t>CIÊNCIAS SOCIAIS APLICADAS</t>
  </si>
  <si>
    <t>CIÊNCIAS HUMANAS</t>
  </si>
  <si>
    <t>LINGUÍSTICA, LETRAS E ARTES</t>
  </si>
  <si>
    <t>MATEMÁTICA / PROBABILIDADE E ESTATÍSTICA</t>
  </si>
  <si>
    <t>CIÊNCIA DA COMPUTAÇÃO</t>
  </si>
  <si>
    <t>ASTRONOMIA / FÍSICA</t>
  </si>
  <si>
    <t>QUÍMICA</t>
  </si>
  <si>
    <t>GEOCIÊNCIAS</t>
  </si>
  <si>
    <t>CIÊNCIAS BIOLÓGICAS I</t>
  </si>
  <si>
    <t>CIÊNCIAS BIOLÓGICAS II</t>
  </si>
  <si>
    <t>CIÊNCIAS BIOLÓGICAS III</t>
  </si>
  <si>
    <t>ENGENHARIAS I</t>
  </si>
  <si>
    <t>ENGENHARIAS II</t>
  </si>
  <si>
    <t>ENGENHARIAS III</t>
  </si>
  <si>
    <t>ENGENHARIAS IV</t>
  </si>
  <si>
    <t>MEDICINA I</t>
  </si>
  <si>
    <t>MEDICINA II</t>
  </si>
  <si>
    <t>CIÊNCIA DE ALIMENTOS</t>
  </si>
  <si>
    <t>DIREITO</t>
  </si>
  <si>
    <t>ADMINISTRAÇÃO, CIÊNCIAS CONTÁBEIS E TURISMO</t>
  </si>
  <si>
    <t>ECONOMIA</t>
  </si>
  <si>
    <t>ARQUITETURA E URBANISMO</t>
  </si>
  <si>
    <t>PLANEJAMENTO URBANO E REGIONAL / DEMOGRAFIA</t>
  </si>
  <si>
    <t>CIÊNCIAS SOCIAIS APLICADAS I</t>
  </si>
  <si>
    <t>SERVIÇO SOCIAL</t>
  </si>
  <si>
    <t>FILOSOFIA / TEOLOGIA: SUBCOMISSÃO FILOSOFIA</t>
  </si>
  <si>
    <t>FILOSOFIA / TEOLOGIA: SUBCOMISSÃO TEOLOGIA</t>
  </si>
  <si>
    <t>SOCIOLOGIA</t>
  </si>
  <si>
    <t>ANTROPOLOGIA / ARQUEOLOGIA</t>
  </si>
  <si>
    <t>HISTÓRIA</t>
  </si>
  <si>
    <t>GEOGRAFIA</t>
  </si>
  <si>
    <t>PSICOLOGIA</t>
  </si>
  <si>
    <t>EDUCAÇÃO</t>
  </si>
  <si>
    <t>CIÊNCIA POLÍTICA E RELAÇÕES INTERNACIONAIS</t>
  </si>
  <si>
    <t>LETRAS / LINGUÍSTICA</t>
  </si>
  <si>
    <t>ARTES / MÚSICA</t>
  </si>
  <si>
    <t>TOTAL DO ITEM 1</t>
  </si>
  <si>
    <t>TOTAL DO ITEM 3</t>
  </si>
  <si>
    <t>TOTAL DO ITEM 5</t>
  </si>
  <si>
    <t>PRODUÇÃO TECNOLÓGICA</t>
  </si>
  <si>
    <t>Desenvolvimento ou geração de produtos com patente obtida ou software com registro</t>
  </si>
  <si>
    <t>TOTAL DO ITEM 6</t>
  </si>
  <si>
    <r>
      <rPr>
        <sz val="8"/>
        <rFont val="Century Gothic"/>
        <family val="2"/>
      </rPr>
      <t xml:space="preserve">Filme, disco, software, composição musical, exposição individual, criação de identidade visual, direção ou produção de espetáculo com abrangência </t>
    </r>
    <r>
      <rPr>
        <b/>
        <sz val="8"/>
        <rFont val="Century Gothic"/>
        <family val="2"/>
      </rPr>
      <t>regional</t>
    </r>
    <r>
      <rPr>
        <sz val="8"/>
        <rFont val="Century Gothic"/>
        <family val="2"/>
      </rPr>
      <t xml:space="preserve"> ou </t>
    </r>
    <r>
      <rPr>
        <b/>
        <sz val="8"/>
        <rFont val="Century Gothic"/>
        <family val="2"/>
      </rPr>
      <t>local contempladas por seleção, edital ou convite.</t>
    </r>
  </si>
  <si>
    <r>
      <rPr>
        <sz val="8"/>
        <rFont val="Century Gothic"/>
        <family val="2"/>
      </rPr>
      <t xml:space="preserve">Filme, disco, software, composição musical, exposição individual, criação de identidade visual, direção ou produção de espetáculo com abrangência </t>
    </r>
    <r>
      <rPr>
        <b/>
        <sz val="8"/>
        <rFont val="Century Gothic"/>
        <family val="2"/>
      </rPr>
      <t>nacional</t>
    </r>
    <r>
      <rPr>
        <sz val="8"/>
        <rFont val="Century Gothic"/>
        <family val="2"/>
      </rPr>
      <t xml:space="preserve"> ou </t>
    </r>
    <r>
      <rPr>
        <b/>
        <sz val="8"/>
        <rFont val="Century Gothic"/>
        <family val="2"/>
      </rPr>
      <t>internacional contempladas por seleção, edital ou convite.</t>
    </r>
  </si>
  <si>
    <r>
      <t xml:space="preserve">Participação em atividade coletiva de cunho artístico-cultural (exposição coletiva, faixa de disco/CD, atuação em espetáculo musical ou teatral, filme, vídeo, etc) com abrangência </t>
    </r>
    <r>
      <rPr>
        <b/>
        <sz val="8"/>
        <rFont val="Century Gothic"/>
        <family val="2"/>
      </rPr>
      <t>nacional</t>
    </r>
    <r>
      <rPr>
        <sz val="8"/>
        <rFont val="Century Gothic"/>
        <family val="2"/>
      </rPr>
      <t xml:space="preserve"> ou </t>
    </r>
    <r>
      <rPr>
        <b/>
        <sz val="8"/>
        <rFont val="Century Gothic"/>
        <family val="2"/>
      </rPr>
      <t>internacional</t>
    </r>
    <r>
      <rPr>
        <sz val="8"/>
        <rFont val="Century Gothic"/>
        <family val="2"/>
      </rPr>
      <t>, contempladas por seleção, edital ou convite.</t>
    </r>
  </si>
  <si>
    <r>
      <rPr>
        <sz val="8"/>
        <rFont val="Century Gothic"/>
        <family val="2"/>
      </rPr>
      <t xml:space="preserve">Participação em atividade coletiva de cunho artístico-cultural (exposição coletiva, faixa de disco/CD, atuação em espetáculo musical ou teatral, filme, vídeo, etc) com abrangência </t>
    </r>
    <r>
      <rPr>
        <b/>
        <sz val="8"/>
        <rFont val="Century Gothic"/>
        <family val="2"/>
      </rPr>
      <t>regional</t>
    </r>
    <r>
      <rPr>
        <sz val="8"/>
        <rFont val="Century Gothic"/>
        <family val="2"/>
      </rPr>
      <t xml:space="preserve"> ou </t>
    </r>
    <r>
      <rPr>
        <b/>
        <sz val="8"/>
        <rFont val="Century Gothic"/>
        <family val="2"/>
      </rPr>
      <t>local</t>
    </r>
    <r>
      <rPr>
        <sz val="8"/>
        <rFont val="Century Gothic"/>
        <family val="2"/>
      </rPr>
      <t xml:space="preserve">, contempladas por seleção, edital ou convite. </t>
    </r>
    <r>
      <rPr>
        <b/>
        <sz val="8"/>
        <rFont val="Century Gothic"/>
        <family val="2"/>
      </rPr>
      <t xml:space="preserve">Organização </t>
    </r>
    <r>
      <rPr>
        <sz val="8"/>
        <rFont val="Century Gothic"/>
        <family val="2"/>
      </rPr>
      <t xml:space="preserve">de obra artístico-cultural ou desportivo ( curadoria ou organização de exposição, espetáculo musical, teatral ou outro na área artística). </t>
    </r>
    <r>
      <rPr>
        <b/>
        <sz val="8"/>
        <rFont val="Century Gothic"/>
        <family val="2"/>
      </rPr>
      <t>Versão</t>
    </r>
    <r>
      <rPr>
        <sz val="8"/>
        <rFont val="Century Gothic"/>
        <family val="2"/>
      </rPr>
      <t xml:space="preserve"> ou </t>
    </r>
    <r>
      <rPr>
        <b/>
        <sz val="8"/>
        <rFont val="Century Gothic"/>
        <family val="2"/>
      </rPr>
      <t xml:space="preserve">tradução </t>
    </r>
    <r>
      <rPr>
        <sz val="8"/>
        <rFont val="Century Gothic"/>
        <family val="2"/>
      </rPr>
      <t xml:space="preserve">de filme, disco e/ou obras em outras mídias. </t>
    </r>
    <r>
      <rPr>
        <b/>
        <sz val="8"/>
        <rFont val="Century Gothic"/>
        <family val="2"/>
      </rPr>
      <t>Reedição</t>
    </r>
    <r>
      <rPr>
        <sz val="8"/>
        <rFont val="Century Gothic"/>
        <family val="2"/>
      </rPr>
      <t xml:space="preserve"> ou </t>
    </r>
    <r>
      <rPr>
        <b/>
        <sz val="8"/>
        <rFont val="Century Gothic"/>
        <family val="2"/>
      </rPr>
      <t xml:space="preserve">reapresentação </t>
    </r>
    <r>
      <rPr>
        <sz val="8"/>
        <rFont val="Century Gothic"/>
        <family val="2"/>
      </rPr>
      <t xml:space="preserve">de obra artística divulgada por mídia eletrônica, exposição individual </t>
    </r>
    <r>
      <rPr>
        <b/>
        <sz val="8"/>
        <rFont val="Century Gothic"/>
        <family val="2"/>
      </rPr>
      <t xml:space="preserve">itinerante </t>
    </r>
    <r>
      <rPr>
        <sz val="8"/>
        <rFont val="Century Gothic"/>
        <family val="2"/>
      </rPr>
      <t xml:space="preserve">ou reapresentação de espetáculo em </t>
    </r>
    <r>
      <rPr>
        <b/>
        <sz val="8"/>
        <rFont val="Century Gothic"/>
        <family val="2"/>
      </rPr>
      <t>nova temporada</t>
    </r>
    <r>
      <rPr>
        <sz val="8"/>
        <rFont val="Century Gothic"/>
        <family val="2"/>
      </rPr>
      <t>.</t>
    </r>
  </si>
  <si>
    <t>PONTUAÇÃO TOTAL</t>
  </si>
  <si>
    <r>
      <t>BOLSISTA DE PRODUTIVIDADE DO CNPq (</t>
    </r>
    <r>
      <rPr>
        <b/>
        <sz val="11"/>
        <color indexed="10"/>
        <rFont val="Century Gothic"/>
        <family val="2"/>
      </rPr>
      <t>SIM ou NÃO</t>
    </r>
    <r>
      <rPr>
        <b/>
        <sz val="11"/>
        <rFont val="Century Gothic"/>
        <family val="2"/>
      </rPr>
      <t>)</t>
    </r>
  </si>
  <si>
    <t>PONTUAÇÃO DA PRODUÇÃO</t>
  </si>
  <si>
    <t>AS INFORMAÇÕES DEVERÃO SER EXTRAÍDAS DO CV LATTES CNPq A PARTIR DE 2011</t>
  </si>
  <si>
    <t>2.1 –  Qualis A1</t>
  </si>
  <si>
    <t>2.2 – Qualis A2</t>
  </si>
  <si>
    <t>2.3 – Qualis B1</t>
  </si>
  <si>
    <t>2.4 – Qualis B2</t>
  </si>
  <si>
    <t>2.5 –  Qualis B3</t>
  </si>
  <si>
    <t>2.6 –  Qualis B4</t>
  </si>
  <si>
    <t>2.7 –  Qualis B5</t>
  </si>
  <si>
    <t>2.8 –  Qualis C</t>
  </si>
  <si>
    <t>3.1 –  Qualis A1</t>
  </si>
  <si>
    <t>3.2 – Qualis A2</t>
  </si>
  <si>
    <t>3.3 – Qualis B1</t>
  </si>
  <si>
    <t>3.4 – Qualis B2</t>
  </si>
  <si>
    <t>3.5 –  Qualis B3</t>
  </si>
  <si>
    <t>3.6 –  Qualis B4</t>
  </si>
  <si>
    <t>3.7 –  Qualis B5</t>
  </si>
  <si>
    <t>3.8 –  Qualis C</t>
  </si>
  <si>
    <t>7.11 – Co-orientação de mestrado concluído</t>
  </si>
  <si>
    <t>7.12 – Co-orientação de doutorado concluído</t>
  </si>
  <si>
    <t>7.9 – Co-orientação de mestrado em andamento</t>
  </si>
  <si>
    <t>7.10 – Co-orientação de doutorado em andamento</t>
  </si>
  <si>
    <t>3.9 – Eventos internacionais</t>
  </si>
  <si>
    <t>3.10 – Eventos nacionais</t>
  </si>
  <si>
    <t>3.11 – Eventos locais</t>
  </si>
  <si>
    <t>4.1 – Resumos e Resumos expandidos</t>
  </si>
  <si>
    <r>
      <t>PROJETO APROVADO POR AGÊNCIA DE FOMENTO (</t>
    </r>
    <r>
      <rPr>
        <b/>
        <sz val="11"/>
        <color indexed="10"/>
        <rFont val="Century Gothic"/>
        <family val="2"/>
      </rPr>
      <t>SIM ou NÃO</t>
    </r>
    <r>
      <rPr>
        <b/>
        <sz val="11"/>
        <rFont val="Century Gothic"/>
        <family val="2"/>
      </rPr>
      <t>)</t>
    </r>
  </si>
  <si>
    <t>EDITOR-CHEFE OU EDITOR DE ÁREA DE PERIÓDICOS CIENTÍFICOS COM CORPO EDITORIAL</t>
  </si>
  <si>
    <t>8.1 –  Qualis A1</t>
  </si>
  <si>
    <t>8.2 – Qualis A2</t>
  </si>
  <si>
    <t>8.3 – Qualis B1</t>
  </si>
  <si>
    <t>8.4 – Qualis B2</t>
  </si>
  <si>
    <t>8.5 –  Qualis B3</t>
  </si>
  <si>
    <t>8.6 –  Qualis B4</t>
  </si>
  <si>
    <t>8.7 –  Qualis B5</t>
  </si>
  <si>
    <t>8.8 –  Qualis C</t>
  </si>
  <si>
    <r>
      <t>8.8 - Não classificadas no Qualis (</t>
    </r>
    <r>
      <rPr>
        <b/>
        <sz val="8"/>
        <color indexed="10"/>
        <rFont val="Century Gothic"/>
        <family val="2"/>
      </rPr>
      <t>Não incluídos nos itens 1.1 a 1.8</t>
    </r>
    <r>
      <rPr>
        <b/>
        <sz val="8"/>
        <rFont val="Century Gothic"/>
        <family val="2"/>
      </rPr>
      <t>)</t>
    </r>
  </si>
  <si>
    <t xml:space="preserve">    8.8.1 com Fator de Impacto ≥ 3</t>
  </si>
  <si>
    <t xml:space="preserve">    8.8.2 com Fator de Impacto ≥ 1,5</t>
  </si>
  <si>
    <t xml:space="preserve">    8.8.3 com Fator de Impacto ≥ 0,5</t>
  </si>
  <si>
    <t xml:space="preserve">    8.8.4 com Fator de Impacto ≥ 0</t>
  </si>
  <si>
    <t>TOTAL DO ITEM 8</t>
  </si>
  <si>
    <t>BIODIVERSIDADE</t>
  </si>
  <si>
    <t>MEDICINA III</t>
  </si>
  <si>
    <t>NUTRIÇÃO</t>
  </si>
  <si>
    <t>ODONTOLOGIA</t>
  </si>
  <si>
    <t>FARMÁCIA</t>
  </si>
  <si>
    <t>ENFERMAGEM</t>
  </si>
  <si>
    <t>SAÚDE COLETIVA</t>
  </si>
  <si>
    <t>EDUCAÇÃO FÍSICA</t>
  </si>
  <si>
    <t>CIÊNCIAS AGRÁRIAS I</t>
  </si>
  <si>
    <t>MEDICINA VETERINÁRIA</t>
  </si>
  <si>
    <t>INTERDISCIPLINAR</t>
  </si>
  <si>
    <t>ENSINO</t>
  </si>
  <si>
    <t>MATERIAIS</t>
  </si>
  <si>
    <t>BIOTECNOLOGIA</t>
  </si>
  <si>
    <t>CIÊNCIAS AMBIENTAIS</t>
  </si>
  <si>
    <t>MULTIDISCIPLINAR</t>
  </si>
  <si>
    <t xml:space="preserve">ZOOTECNIA/RECURSOS PESQUEIROS </t>
  </si>
  <si>
    <r>
      <t>1.9 – Não classificadas no Qualis (</t>
    </r>
    <r>
      <rPr>
        <b/>
        <sz val="8"/>
        <color indexed="10"/>
        <rFont val="Century Gothic"/>
        <family val="2"/>
      </rPr>
      <t>Não incluídos nos itens 1.1 a 1.8</t>
    </r>
    <r>
      <rPr>
        <b/>
        <sz val="8"/>
        <rFont val="Century Gothic"/>
        <family val="2"/>
      </rPr>
      <t>)</t>
    </r>
  </si>
  <si>
    <t>1.1 – Qualis A1</t>
  </si>
  <si>
    <t>1.5 – Qualis B3</t>
  </si>
  <si>
    <t>1.6 – Qualis B4</t>
  </si>
  <si>
    <t>1.7 – Qualis B5</t>
  </si>
  <si>
    <t>1.8 – Qualis C</t>
  </si>
  <si>
    <t xml:space="preserve">    1.9.1 com Fator de Impacto ≥ 3</t>
  </si>
  <si>
    <t xml:space="preserve">    1.9.2 com Fator de Impacto ≥ 1,5</t>
  </si>
  <si>
    <t xml:space="preserve">    1.9.3 com Fator de Impacto ≥ 0,5</t>
  </si>
  <si>
    <t xml:space="preserve">    1.9.4 com Fator de Impacto ≥ 0</t>
  </si>
  <si>
    <t xml:space="preserve">    2.9.1 – Livro - editado por editora internacional</t>
  </si>
  <si>
    <t xml:space="preserve">    2.9.2 – Livro - editado por editora nacional</t>
  </si>
  <si>
    <t xml:space="preserve">    2.9.3 – Livro organizado</t>
  </si>
  <si>
    <t xml:space="preserve">    2.9.4 – Capítulos em livro - editado por editora internacional</t>
  </si>
  <si>
    <t xml:space="preserve">    2.9.5 – Capítulos em livro - editado por editora nacional</t>
  </si>
  <si>
    <t>LIVROS PUBLICADOS COM CORPO EDITORIAL</t>
  </si>
  <si>
    <r>
      <t>2.9 – Não classificadas no Qualis (</t>
    </r>
    <r>
      <rPr>
        <b/>
        <sz val="8"/>
        <color indexed="10"/>
        <rFont val="Century Gothic"/>
        <family val="2"/>
      </rPr>
      <t>Não incluídos nos itens 2.1 a 2.8</t>
    </r>
    <r>
      <rPr>
        <b/>
        <sz val="8"/>
        <rFont val="Century Gothic"/>
        <family val="2"/>
      </rPr>
      <t>)</t>
    </r>
  </si>
  <si>
    <r>
      <t>TRABALHOS COMPLETOS EM ANAIS DE EVENTOS (</t>
    </r>
    <r>
      <rPr>
        <b/>
        <sz val="8"/>
        <color indexed="10"/>
        <rFont val="Century Gothic"/>
        <family val="2"/>
      </rPr>
      <t>Somente para a área de COMPUTAÇÃO</t>
    </r>
    <r>
      <rPr>
        <b/>
        <sz val="8"/>
        <rFont val="Century Gothic"/>
        <family val="2"/>
      </rPr>
      <t>)</t>
    </r>
  </si>
  <si>
    <r>
      <t>COMUNICAÇÃO EM EVENTOS CIENTÍFICOS  (</t>
    </r>
    <r>
      <rPr>
        <b/>
        <sz val="8"/>
        <color indexed="10"/>
        <rFont val="Century Gothic"/>
        <family val="2"/>
      </rPr>
      <t>Pontuação máxima no período = 10</t>
    </r>
    <r>
      <rPr>
        <b/>
        <sz val="8"/>
        <rFont val="Century Gothic"/>
        <family val="2"/>
      </rPr>
      <t>)</t>
    </r>
  </si>
  <si>
    <r>
      <t>TRABALHOS COMPLETOS EM ANAIS DE EVENTOS (</t>
    </r>
    <r>
      <rPr>
        <b/>
        <sz val="8"/>
        <color indexed="10"/>
        <rFont val="Century Gothic"/>
        <family val="2"/>
      </rPr>
      <t>Não incluídos nos itens 3.1 a 3.8</t>
    </r>
    <r>
      <rPr>
        <b/>
        <sz val="8"/>
        <rFont val="Century Gothic"/>
        <family val="2"/>
      </rPr>
      <t>)                               (</t>
    </r>
    <r>
      <rPr>
        <b/>
        <sz val="8"/>
        <color indexed="10"/>
        <rFont val="Century Gothic"/>
        <family val="2"/>
      </rPr>
      <t>Pontuação máxima no período = 20</t>
    </r>
    <r>
      <rPr>
        <b/>
        <sz val="8"/>
        <rFont val="Century Gothic"/>
        <family val="2"/>
      </rPr>
      <t>)</t>
    </r>
  </si>
  <si>
    <r>
      <t xml:space="preserve">DOCENTE PERMANENTE DE PPG </t>
    </r>
    <r>
      <rPr>
        <b/>
        <i/>
        <sz val="11"/>
        <rFont val="Century Gothic"/>
        <family val="2"/>
      </rPr>
      <t xml:space="preserve">STRICTO SENSU </t>
    </r>
    <r>
      <rPr>
        <b/>
        <sz val="11"/>
        <rFont val="Century Gothic"/>
        <family val="2"/>
      </rPr>
      <t>DA UFPEL (</t>
    </r>
    <r>
      <rPr>
        <b/>
        <sz val="11"/>
        <color indexed="10"/>
        <rFont val="Century Gothic"/>
        <family val="2"/>
      </rPr>
      <t>SIM ou NÃO</t>
    </r>
    <r>
      <rPr>
        <b/>
        <sz val="11"/>
        <rFont val="Century Gothic"/>
        <family val="2"/>
      </rPr>
      <t>)</t>
    </r>
  </si>
  <si>
    <t>SUB-TOTAL</t>
  </si>
  <si>
    <t>SIM</t>
  </si>
  <si>
    <t>NÃO</t>
  </si>
  <si>
    <t>Pontuação Adicional</t>
  </si>
  <si>
    <t xml:space="preserve">Pontuação Adicional </t>
  </si>
  <si>
    <r>
      <t>ARTIGOS PUBLICADOS EM PERIÓDICOS CIENTÍFICOS COM CORPO EDITORIAL                                                           (</t>
    </r>
    <r>
      <rPr>
        <b/>
        <sz val="8"/>
        <color indexed="10"/>
        <rFont val="Century Gothic"/>
        <family val="2"/>
      </rPr>
      <t>Somente trabalhos publicados com número do volume e das páginas ou DOI</t>
    </r>
    <r>
      <rPr>
        <b/>
        <sz val="8"/>
        <rFont val="Century Gothic"/>
        <family val="2"/>
      </rPr>
      <t>)</t>
    </r>
  </si>
  <si>
    <r>
      <t>PRODUÇÃO ARTÍSTICA E CULTURAL                                                                                                              (</t>
    </r>
    <r>
      <rPr>
        <b/>
        <sz val="8"/>
        <color indexed="10"/>
        <rFont val="Century Gothic"/>
        <family val="2"/>
      </rPr>
      <t>Somente para áreas de Ciências Humanas e Linguística Letras e Artes</t>
    </r>
    <r>
      <rPr>
        <b/>
        <sz val="8"/>
        <rFont val="Century Gothic"/>
        <family val="2"/>
      </rPr>
      <t>)</t>
    </r>
  </si>
  <si>
    <r>
      <t>ORIENTAÇÃO E CO-ORIENTAÇÃO (</t>
    </r>
    <r>
      <rPr>
        <b/>
        <sz val="8"/>
        <color indexed="10"/>
        <rFont val="Century Gothic"/>
        <family val="2"/>
      </rPr>
      <t>Pontuação máxima no período = 10</t>
    </r>
    <r>
      <rPr>
        <b/>
        <sz val="8"/>
        <rFont val="Century Gothic"/>
        <family val="2"/>
      </rPr>
      <t>) </t>
    </r>
  </si>
  <si>
    <t>TOTAL DO ITEM 4</t>
  </si>
  <si>
    <t xml:space="preserve">FICHA DE AVALIAÇÃO PARA PEDIDO DE BOLSAS DE INICIAÇAO CIENTÍFICA 2014/2015     PBIP_NP(UFPel) e PBIP_DA(UFPel)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</si>
</sst>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color indexed="10"/>
      <name val="Century Gothic"/>
      <family val="2"/>
    </font>
    <font>
      <b/>
      <sz val="11"/>
      <color indexed="10"/>
      <name val="Century Gothic"/>
      <family val="2"/>
    </font>
    <font>
      <b/>
      <i/>
      <sz val="11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8"/>
      <color indexed="8"/>
      <name val="Century Gothic"/>
      <family val="2"/>
    </font>
    <font>
      <b/>
      <sz val="9"/>
      <color indexed="10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Century Gothic"/>
      <family val="2"/>
    </font>
    <font>
      <b/>
      <sz val="8"/>
      <color rgb="FFFF0000"/>
      <name val="Century Gothic"/>
      <family val="2"/>
    </font>
    <font>
      <b/>
      <sz val="9"/>
      <color rgb="FFFF0000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" fillId="33" borderId="10" xfId="48" applyFont="1" applyFill="1" applyBorder="1" applyAlignment="1" applyProtection="1">
      <alignment horizontal="center" vertical="center" wrapText="1"/>
      <protection/>
    </xf>
    <xf numFmtId="0" fontId="4" fillId="33" borderId="11" xfId="48" applyFont="1" applyFill="1" applyBorder="1" applyAlignment="1" applyProtection="1">
      <alignment horizontal="center" vertical="center" wrapText="1"/>
      <protection/>
    </xf>
    <xf numFmtId="0" fontId="4" fillId="33" borderId="10" xfId="48" applyFont="1" applyFill="1" applyBorder="1" applyAlignment="1" applyProtection="1">
      <alignment horizontal="center" wrapText="1"/>
      <protection/>
    </xf>
    <xf numFmtId="0" fontId="4" fillId="33" borderId="12" xfId="4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5" fillId="0" borderId="10" xfId="48" applyFont="1" applyBorder="1" applyAlignment="1" applyProtection="1">
      <alignment wrapText="1"/>
      <protection/>
    </xf>
    <xf numFmtId="0" fontId="5" fillId="0" borderId="10" xfId="48" applyFont="1" applyBorder="1" applyAlignment="1" applyProtection="1">
      <alignment horizontal="right" wrapText="1"/>
      <protection/>
    </xf>
    <xf numFmtId="0" fontId="5" fillId="0" borderId="11" xfId="48" applyFont="1" applyBorder="1" applyAlignment="1" applyProtection="1">
      <alignment wrapText="1"/>
      <protection/>
    </xf>
    <xf numFmtId="0" fontId="4" fillId="35" borderId="10" xfId="48" applyFont="1" applyFill="1" applyBorder="1" applyAlignment="1" applyProtection="1">
      <alignment horizontal="right" wrapText="1"/>
      <protection/>
    </xf>
    <xf numFmtId="0" fontId="5" fillId="0" borderId="10" xfId="48" applyFont="1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wrapText="1"/>
      <protection/>
    </xf>
    <xf numFmtId="0" fontId="4" fillId="35" borderId="13" xfId="48" applyFont="1" applyFill="1" applyBorder="1" applyAlignment="1" applyProtection="1">
      <alignment horizontal="right" vertical="center" wrapText="1"/>
      <protection/>
    </xf>
    <xf numFmtId="0" fontId="5" fillId="0" borderId="10" xfId="48" applyFont="1" applyBorder="1" applyProtection="1">
      <alignment/>
      <protection/>
    </xf>
    <xf numFmtId="0" fontId="4" fillId="35" borderId="10" xfId="48" applyFont="1" applyFill="1" applyBorder="1" applyProtection="1">
      <alignment/>
      <protection/>
    </xf>
    <xf numFmtId="0" fontId="4" fillId="0" borderId="10" xfId="48" applyFont="1" applyFill="1" applyBorder="1" applyAlignment="1" applyProtection="1">
      <alignment vertical="center" wrapText="1"/>
      <protection/>
    </xf>
    <xf numFmtId="0" fontId="5" fillId="0" borderId="10" xfId="48" applyFont="1" applyBorder="1" applyAlignment="1" applyProtection="1">
      <alignment vertical="center"/>
      <protection/>
    </xf>
    <xf numFmtId="0" fontId="5" fillId="0" borderId="10" xfId="48" applyFont="1" applyFill="1" applyBorder="1" applyAlignment="1" applyProtection="1">
      <alignment vertical="center" wrapText="1"/>
      <protection/>
    </xf>
    <xf numFmtId="0" fontId="4" fillId="35" borderId="13" xfId="48" applyFont="1" applyFill="1" applyBorder="1" applyAlignment="1" applyProtection="1">
      <alignment vertical="center"/>
      <protection/>
    </xf>
    <xf numFmtId="0" fontId="5" fillId="0" borderId="10" xfId="48" applyFont="1" applyBorder="1" applyAlignment="1" applyProtection="1">
      <alignment vertical="center" wrapText="1"/>
      <protection/>
    </xf>
    <xf numFmtId="0" fontId="5" fillId="0" borderId="10" xfId="48" applyFont="1" applyFill="1" applyBorder="1" applyAlignment="1" applyProtection="1">
      <alignment wrapText="1"/>
      <protection/>
    </xf>
    <xf numFmtId="0" fontId="4" fillId="35" borderId="10" xfId="48" applyFont="1" applyFill="1" applyBorder="1" applyAlignment="1" applyProtection="1">
      <alignment vertical="center" wrapText="1"/>
      <protection/>
    </xf>
    <xf numFmtId="0" fontId="3" fillId="35" borderId="10" xfId="48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5" fillId="36" borderId="10" xfId="48" applyFont="1" applyFill="1" applyBorder="1" applyAlignment="1" applyProtection="1">
      <alignment wrapText="1"/>
      <protection locked="0"/>
    </xf>
    <xf numFmtId="0" fontId="4" fillId="0" borderId="12" xfId="48" applyFont="1" applyFill="1" applyBorder="1" applyAlignment="1" applyProtection="1">
      <alignment horizontal="right" wrapText="1"/>
      <protection/>
    </xf>
    <xf numFmtId="0" fontId="4" fillId="0" borderId="13" xfId="48" applyFont="1" applyFill="1" applyBorder="1" applyAlignment="1" applyProtection="1">
      <alignment horizontal="right" wrapText="1"/>
      <protection/>
    </xf>
    <xf numFmtId="0" fontId="3" fillId="37" borderId="14" xfId="48" applyFont="1" applyFill="1" applyBorder="1" applyAlignment="1" applyProtection="1">
      <alignment horizontal="center" vertical="center" wrapText="1"/>
      <protection/>
    </xf>
    <xf numFmtId="0" fontId="4" fillId="35" borderId="13" xfId="48" applyFont="1" applyFill="1" applyBorder="1" applyAlignment="1" applyProtection="1">
      <alignment horizontal="right" wrapText="1"/>
      <protection/>
    </xf>
    <xf numFmtId="0" fontId="5" fillId="0" borderId="12" xfId="48" applyFont="1" applyFill="1" applyBorder="1" applyAlignment="1" applyProtection="1">
      <alignment horizontal="right" wrapText="1"/>
      <protection/>
    </xf>
    <xf numFmtId="0" fontId="5" fillId="0" borderId="10" xfId="48" applyFont="1" applyFill="1" applyBorder="1" applyAlignment="1" applyProtection="1">
      <alignment horizontal="right" wrapText="1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12" xfId="48" applyFont="1" applyFill="1" applyBorder="1" applyAlignment="1" applyProtection="1">
      <alignment horizontal="right" vertical="center" wrapText="1"/>
      <protection/>
    </xf>
    <xf numFmtId="0" fontId="3" fillId="0" borderId="15" xfId="48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35" borderId="10" xfId="48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 applyProtection="1">
      <alignment horizontal="right" vertical="center" wrapText="1"/>
      <protection/>
    </xf>
    <xf numFmtId="0" fontId="3" fillId="0" borderId="12" xfId="48" applyFont="1" applyFill="1" applyBorder="1" applyAlignment="1" applyProtection="1">
      <alignment horizontal="center" vertical="center" wrapText="1"/>
      <protection/>
    </xf>
    <xf numFmtId="0" fontId="5" fillId="36" borderId="10" xfId="48" applyFont="1" applyFill="1" applyBorder="1" applyAlignment="1" applyProtection="1">
      <alignment/>
      <protection locked="0"/>
    </xf>
    <xf numFmtId="0" fontId="5" fillId="36" borderId="10" xfId="48" applyFont="1" applyFill="1" applyBorder="1" applyAlignment="1" applyProtection="1">
      <alignment horizontal="right" vertical="center" wrapText="1"/>
      <protection locked="0"/>
    </xf>
    <xf numFmtId="0" fontId="5" fillId="36" borderId="12" xfId="48" applyFont="1" applyFill="1" applyBorder="1" applyAlignment="1" applyProtection="1">
      <alignment horizontal="right" vertical="center" wrapText="1"/>
      <protection locked="0"/>
    </xf>
    <xf numFmtId="0" fontId="5" fillId="36" borderId="10" xfId="48" applyFont="1" applyFill="1" applyBorder="1" applyAlignment="1" applyProtection="1">
      <alignment vertical="center"/>
      <protection locked="0"/>
    </xf>
    <xf numFmtId="0" fontId="5" fillId="36" borderId="10" xfId="48" applyFont="1" applyFill="1" applyBorder="1" applyAlignment="1" applyProtection="1">
      <alignment vertical="center" wrapText="1"/>
      <protection locked="0"/>
    </xf>
    <xf numFmtId="0" fontId="3" fillId="36" borderId="10" xfId="48" applyFont="1" applyFill="1" applyBorder="1" applyAlignment="1" applyProtection="1">
      <alignment horizontal="right" vertical="center"/>
      <protection locked="0"/>
    </xf>
    <xf numFmtId="0" fontId="3" fillId="0" borderId="16" xfId="48" applyFont="1" applyFill="1" applyBorder="1" applyAlignment="1" applyProtection="1">
      <alignment horizontal="right" vertical="center"/>
      <protection/>
    </xf>
    <xf numFmtId="0" fontId="3" fillId="0" borderId="12" xfId="48" applyFont="1" applyFill="1" applyBorder="1" applyAlignment="1" applyProtection="1">
      <alignment horizontal="right" vertical="center"/>
      <protection/>
    </xf>
    <xf numFmtId="0" fontId="3" fillId="0" borderId="13" xfId="48" applyFont="1" applyFill="1" applyBorder="1" applyAlignment="1" applyProtection="1">
      <alignment horizontal="right" vertical="center"/>
      <protection/>
    </xf>
    <xf numFmtId="0" fontId="3" fillId="0" borderId="16" xfId="48" applyFont="1" applyFill="1" applyBorder="1" applyAlignment="1" applyProtection="1">
      <alignment horizontal="right" vertical="center" wrapText="1"/>
      <protection/>
    </xf>
    <xf numFmtId="0" fontId="3" fillId="0" borderId="12" xfId="48" applyFont="1" applyFill="1" applyBorder="1" applyAlignment="1" applyProtection="1">
      <alignment horizontal="right" vertical="center" wrapText="1"/>
      <protection/>
    </xf>
    <xf numFmtId="0" fontId="3" fillId="0" borderId="13" xfId="48" applyFont="1" applyFill="1" applyBorder="1" applyAlignment="1" applyProtection="1">
      <alignment horizontal="right" vertical="center" wrapText="1"/>
      <protection/>
    </xf>
    <xf numFmtId="0" fontId="4" fillId="0" borderId="16" xfId="48" applyFont="1" applyFill="1" applyBorder="1" applyAlignment="1" applyProtection="1">
      <alignment horizontal="right" wrapText="1"/>
      <protection/>
    </xf>
    <xf numFmtId="0" fontId="4" fillId="0" borderId="12" xfId="48" applyFont="1" applyFill="1" applyBorder="1" applyAlignment="1" applyProtection="1">
      <alignment horizontal="right" wrapText="1"/>
      <protection/>
    </xf>
    <xf numFmtId="0" fontId="4" fillId="0" borderId="13" xfId="48" applyFont="1" applyFill="1" applyBorder="1" applyAlignment="1" applyProtection="1">
      <alignment horizontal="right" wrapText="1"/>
      <protection/>
    </xf>
    <xf numFmtId="0" fontId="4" fillId="37" borderId="16" xfId="48" applyFont="1" applyFill="1" applyBorder="1" applyAlignment="1" applyProtection="1">
      <alignment horizontal="left" vertical="center" wrapText="1"/>
      <protection/>
    </xf>
    <xf numFmtId="0" fontId="4" fillId="37" borderId="12" xfId="48" applyFont="1" applyFill="1" applyBorder="1" applyAlignment="1" applyProtection="1">
      <alignment horizontal="left" vertical="center" wrapText="1"/>
      <protection/>
    </xf>
    <xf numFmtId="0" fontId="4" fillId="37" borderId="13" xfId="48" applyFont="1" applyFill="1" applyBorder="1" applyAlignment="1" applyProtection="1">
      <alignment horizontal="left" vertical="center" wrapText="1"/>
      <protection/>
    </xf>
    <xf numFmtId="0" fontId="47" fillId="37" borderId="12" xfId="48" applyFont="1" applyFill="1" applyBorder="1" applyAlignment="1" applyProtection="1">
      <alignment horizontal="left" vertical="center" wrapText="1"/>
      <protection/>
    </xf>
    <xf numFmtId="0" fontId="47" fillId="37" borderId="13" xfId="48" applyFont="1" applyFill="1" applyBorder="1" applyAlignment="1" applyProtection="1">
      <alignment horizontal="left" vertical="center" wrapText="1"/>
      <protection/>
    </xf>
    <xf numFmtId="0" fontId="4" fillId="38" borderId="16" xfId="48" applyFont="1" applyFill="1" applyBorder="1" applyAlignment="1" applyProtection="1">
      <alignment horizontal="left" vertical="center" wrapText="1"/>
      <protection/>
    </xf>
    <xf numFmtId="0" fontId="4" fillId="38" borderId="12" xfId="48" applyFont="1" applyFill="1" applyBorder="1" applyAlignment="1" applyProtection="1">
      <alignment horizontal="left" vertical="center" wrapText="1"/>
      <protection/>
    </xf>
    <xf numFmtId="0" fontId="4" fillId="38" borderId="13" xfId="48" applyFont="1" applyFill="1" applyBorder="1" applyAlignment="1" applyProtection="1">
      <alignment horizontal="left" vertical="center" wrapText="1"/>
      <protection/>
    </xf>
    <xf numFmtId="0" fontId="4" fillId="0" borderId="16" xfId="48" applyFont="1" applyFill="1" applyBorder="1" applyAlignment="1" applyProtection="1">
      <alignment horizontal="right" vertical="center" wrapText="1"/>
      <protection/>
    </xf>
    <xf numFmtId="0" fontId="4" fillId="0" borderId="12" xfId="48" applyFont="1" applyFill="1" applyBorder="1" applyAlignment="1" applyProtection="1">
      <alignment horizontal="right" vertical="center" wrapText="1"/>
      <protection/>
    </xf>
    <xf numFmtId="0" fontId="4" fillId="0" borderId="13" xfId="48" applyFont="1" applyFill="1" applyBorder="1" applyAlignment="1" applyProtection="1">
      <alignment horizontal="right" vertical="center" wrapText="1"/>
      <protection/>
    </xf>
    <xf numFmtId="0" fontId="3" fillId="35" borderId="16" xfId="0" applyFont="1" applyFill="1" applyBorder="1" applyAlignment="1" applyProtection="1">
      <alignment horizontal="right" vertical="center"/>
      <protection/>
    </xf>
    <xf numFmtId="0" fontId="3" fillId="35" borderId="12" xfId="0" applyFont="1" applyFill="1" applyBorder="1" applyAlignment="1" applyProtection="1">
      <alignment horizontal="right" vertical="center"/>
      <protection/>
    </xf>
    <xf numFmtId="0" fontId="3" fillId="35" borderId="13" xfId="0" applyFont="1" applyFill="1" applyBorder="1" applyAlignment="1" applyProtection="1">
      <alignment horizontal="right" vertical="center"/>
      <protection/>
    </xf>
    <xf numFmtId="0" fontId="3" fillId="35" borderId="16" xfId="0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 horizontal="right" vertical="center" wrapText="1"/>
      <protection/>
    </xf>
    <xf numFmtId="0" fontId="3" fillId="35" borderId="13" xfId="0" applyFont="1" applyFill="1" applyBorder="1" applyAlignment="1" applyProtection="1">
      <alignment horizontal="right" vertical="center" wrapText="1"/>
      <protection/>
    </xf>
    <xf numFmtId="0" fontId="3" fillId="37" borderId="11" xfId="48" applyFont="1" applyFill="1" applyBorder="1" applyAlignment="1" applyProtection="1">
      <alignment horizontal="center" vertical="center" wrapText="1"/>
      <protection/>
    </xf>
    <xf numFmtId="0" fontId="3" fillId="37" borderId="17" xfId="48" applyFont="1" applyFill="1" applyBorder="1" applyAlignment="1" applyProtection="1">
      <alignment horizontal="center" vertical="center" wrapText="1"/>
      <protection/>
    </xf>
    <xf numFmtId="0" fontId="3" fillId="37" borderId="14" xfId="48" applyFont="1" applyFill="1" applyBorder="1" applyAlignment="1" applyProtection="1">
      <alignment horizontal="center" vertical="center" wrapText="1"/>
      <protection/>
    </xf>
    <xf numFmtId="0" fontId="5" fillId="0" borderId="16" xfId="48" applyFont="1" applyFill="1" applyBorder="1" applyAlignment="1" applyProtection="1">
      <alignment horizontal="right" wrapText="1"/>
      <protection/>
    </xf>
    <xf numFmtId="0" fontId="5" fillId="0" borderId="12" xfId="48" applyFont="1" applyFill="1" applyBorder="1" applyAlignment="1" applyProtection="1">
      <alignment horizontal="right" wrapText="1"/>
      <protection/>
    </xf>
    <xf numFmtId="0" fontId="5" fillId="0" borderId="13" xfId="48" applyFont="1" applyFill="1" applyBorder="1" applyAlignment="1" applyProtection="1">
      <alignment horizontal="right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4" fillId="37" borderId="18" xfId="48" applyFont="1" applyFill="1" applyBorder="1" applyAlignment="1" applyProtection="1">
      <alignment horizontal="left" vertical="center" wrapText="1"/>
      <protection/>
    </xf>
    <xf numFmtId="0" fontId="4" fillId="37" borderId="19" xfId="48" applyFont="1" applyFill="1" applyBorder="1" applyAlignment="1" applyProtection="1">
      <alignment horizontal="left" vertical="center" wrapText="1"/>
      <protection/>
    </xf>
    <xf numFmtId="0" fontId="4" fillId="37" borderId="20" xfId="48" applyFont="1" applyFill="1" applyBorder="1" applyAlignment="1" applyProtection="1">
      <alignment horizontal="left" vertical="center" wrapText="1"/>
      <protection/>
    </xf>
    <xf numFmtId="0" fontId="4" fillId="37" borderId="21" xfId="48" applyFont="1" applyFill="1" applyBorder="1" applyAlignment="1" applyProtection="1">
      <alignment horizontal="left" vertical="center" wrapText="1"/>
      <protection/>
    </xf>
    <xf numFmtId="0" fontId="4" fillId="37" borderId="15" xfId="48" applyFont="1" applyFill="1" applyBorder="1" applyAlignment="1" applyProtection="1">
      <alignment horizontal="left" vertical="center" wrapText="1"/>
      <protection/>
    </xf>
    <xf numFmtId="0" fontId="4" fillId="37" borderId="22" xfId="48" applyFont="1" applyFill="1" applyBorder="1" applyAlignment="1" applyProtection="1">
      <alignment horizontal="left" vertical="center" wrapText="1"/>
      <protection/>
    </xf>
    <xf numFmtId="0" fontId="4" fillId="0" borderId="16" xfId="48" applyFont="1" applyBorder="1" applyAlignment="1" applyProtection="1">
      <alignment horizontal="left"/>
      <protection/>
    </xf>
    <xf numFmtId="0" fontId="4" fillId="0" borderId="12" xfId="48" applyFont="1" applyBorder="1" applyAlignment="1" applyProtection="1">
      <alignment horizontal="left"/>
      <protection/>
    </xf>
    <xf numFmtId="0" fontId="4" fillId="0" borderId="13" xfId="48" applyFont="1" applyBorder="1" applyAlignment="1" applyProtection="1">
      <alignment horizontal="left"/>
      <protection/>
    </xf>
    <xf numFmtId="0" fontId="6" fillId="35" borderId="16" xfId="48" applyFont="1" applyFill="1" applyBorder="1" applyAlignment="1" applyProtection="1">
      <alignment horizontal="center" vertical="center" wrapText="1"/>
      <protection/>
    </xf>
    <xf numFmtId="0" fontId="6" fillId="35" borderId="13" xfId="48" applyFont="1" applyFill="1" applyBorder="1" applyAlignment="1" applyProtection="1">
      <alignment horizontal="center" vertical="center" wrapText="1"/>
      <protection/>
    </xf>
    <xf numFmtId="0" fontId="3" fillId="37" borderId="11" xfId="48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37" borderId="16" xfId="48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3" fillId="39" borderId="16" xfId="48" applyFont="1" applyFill="1" applyBorder="1" applyAlignment="1" applyProtection="1">
      <alignment horizontal="center" vertical="center" wrapText="1"/>
      <protection/>
    </xf>
    <xf numFmtId="0" fontId="3" fillId="39" borderId="12" xfId="48" applyFont="1" applyFill="1" applyBorder="1" applyAlignment="1" applyProtection="1">
      <alignment horizontal="center" vertical="center" wrapText="1"/>
      <protection/>
    </xf>
    <xf numFmtId="0" fontId="3" fillId="39" borderId="13" xfId="48" applyFont="1" applyFill="1" applyBorder="1" applyAlignment="1" applyProtection="1">
      <alignment horizontal="center" vertical="center" wrapText="1"/>
      <protection/>
    </xf>
    <xf numFmtId="0" fontId="4" fillId="0" borderId="16" xfId="48" applyFont="1" applyFill="1" applyBorder="1" applyAlignment="1" applyProtection="1">
      <alignment wrapText="1"/>
      <protection/>
    </xf>
    <xf numFmtId="0" fontId="4" fillId="0" borderId="12" xfId="48" applyFont="1" applyFill="1" applyBorder="1" applyAlignment="1" applyProtection="1">
      <alignment wrapText="1"/>
      <protection/>
    </xf>
    <xf numFmtId="0" fontId="4" fillId="0" borderId="13" xfId="48" applyFont="1" applyFill="1" applyBorder="1" applyAlignment="1" applyProtection="1">
      <alignment wrapText="1"/>
      <protection/>
    </xf>
    <xf numFmtId="0" fontId="6" fillId="36" borderId="12" xfId="48" applyFont="1" applyFill="1" applyBorder="1" applyAlignment="1" applyProtection="1">
      <alignment horizontal="center" vertical="center" wrapText="1"/>
      <protection locked="0"/>
    </xf>
    <xf numFmtId="0" fontId="6" fillId="36" borderId="13" xfId="48" applyFont="1" applyFill="1" applyBorder="1" applyAlignment="1" applyProtection="1">
      <alignment horizontal="center" vertical="center" wrapText="1"/>
      <protection locked="0"/>
    </xf>
    <xf numFmtId="0" fontId="48" fillId="0" borderId="16" xfId="48" applyFont="1" applyFill="1" applyBorder="1" applyAlignment="1" applyProtection="1">
      <alignment horizontal="center" vertical="center" wrapText="1"/>
      <protection/>
    </xf>
    <xf numFmtId="0" fontId="48" fillId="0" borderId="12" xfId="48" applyFont="1" applyFill="1" applyBorder="1" applyAlignment="1" applyProtection="1">
      <alignment horizontal="center" vertical="center" wrapText="1"/>
      <protection/>
    </xf>
    <xf numFmtId="0" fontId="48" fillId="0" borderId="13" xfId="48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4.140625" style="6" customWidth="1"/>
    <col min="2" max="2" width="49.140625" style="6" customWidth="1"/>
    <col min="3" max="3" width="9.421875" style="6" customWidth="1"/>
    <col min="4" max="4" width="8.28125" style="6" customWidth="1"/>
    <col min="5" max="5" width="10.28125" style="6" customWidth="1"/>
    <col min="6" max="6" width="15.7109375" style="6" customWidth="1"/>
    <col min="7" max="7" width="32.00390625" style="6" hidden="1" customWidth="1"/>
    <col min="8" max="8" width="34.7109375" style="6" hidden="1" customWidth="1"/>
    <col min="9" max="9" width="32.28125" style="6" hidden="1" customWidth="1"/>
    <col min="10" max="10" width="32.7109375" style="6" hidden="1" customWidth="1"/>
    <col min="11" max="11" width="16.28125" style="6" customWidth="1"/>
    <col min="12" max="16" width="9.140625" style="6" customWidth="1"/>
  </cols>
  <sheetData>
    <row r="1" spans="1:5" ht="54.75" customHeight="1">
      <c r="A1" s="106" t="s">
        <v>162</v>
      </c>
      <c r="B1" s="107"/>
      <c r="C1" s="107"/>
      <c r="D1" s="107"/>
      <c r="E1" s="108"/>
    </row>
    <row r="2" spans="1:6" ht="36" customHeight="1">
      <c r="A2" s="24" t="s">
        <v>17</v>
      </c>
      <c r="B2" s="112"/>
      <c r="C2" s="112"/>
      <c r="D2" s="112"/>
      <c r="E2" s="113"/>
      <c r="F2" s="7" t="str">
        <f>IF(B2="","&lt;&lt;&lt; Insira seu nome","")</f>
        <v>&lt;&lt;&lt; Insira seu nome</v>
      </c>
    </row>
    <row r="3" spans="1:6" ht="36" customHeight="1">
      <c r="A3" s="24" t="s">
        <v>19</v>
      </c>
      <c r="B3" s="112"/>
      <c r="C3" s="112"/>
      <c r="D3" s="112"/>
      <c r="E3" s="113"/>
      <c r="F3" s="7" t="str">
        <f>IF(B3="","&lt;&lt;&lt; Insira a grande área","")</f>
        <v>&lt;&lt;&lt; Insira a grande área</v>
      </c>
    </row>
    <row r="4" spans="1:6" ht="36" customHeight="1">
      <c r="A4" s="42" t="s">
        <v>18</v>
      </c>
      <c r="B4" s="112"/>
      <c r="C4" s="112"/>
      <c r="D4" s="112"/>
      <c r="E4" s="113"/>
      <c r="F4" s="7" t="str">
        <f>IF(B4="","&lt;&lt;&lt; Insira a área de avaliação","")</f>
        <v>&lt;&lt;&lt; Insira a área de avaliação</v>
      </c>
    </row>
    <row r="5" spans="1:5" ht="22.5" customHeight="1">
      <c r="A5" s="114" t="s">
        <v>74</v>
      </c>
      <c r="B5" s="115"/>
      <c r="C5" s="115"/>
      <c r="D5" s="115"/>
      <c r="E5" s="116"/>
    </row>
    <row r="6" spans="1:5" ht="27" customHeight="1">
      <c r="A6" s="98" t="s">
        <v>0</v>
      </c>
      <c r="B6" s="99"/>
      <c r="C6" s="3" t="s">
        <v>1</v>
      </c>
      <c r="D6" s="3" t="s">
        <v>2</v>
      </c>
      <c r="E6" s="3" t="s">
        <v>3</v>
      </c>
    </row>
    <row r="7" spans="1:10" ht="18.75" customHeight="1">
      <c r="A7" s="78">
        <v>1</v>
      </c>
      <c r="B7" s="89" t="s">
        <v>158</v>
      </c>
      <c r="C7" s="90"/>
      <c r="D7" s="90"/>
      <c r="E7" s="91"/>
      <c r="G7" s="6" t="s">
        <v>20</v>
      </c>
      <c r="H7" s="8" t="s">
        <v>28</v>
      </c>
      <c r="I7" s="6" t="str">
        <f aca="true" t="shared" si="0" ref="I7:I14">IF($B$3=$G$7,H7,IF($B$3=$G$8,H16,IF($B$3=$G$9,H24,IF($B$3=$G$10,H33,IF($B$3=$G$11,H43,IF($B$3=$G$12,H52,IF($B$3=$G$13,H61,IF($B$3=$G$14,H70,H79))))))))</f>
        <v>INTERDISCIPLINAR</v>
      </c>
      <c r="J7" s="6">
        <f>IF($B$3="","",IF(I7=0,"",I7))</f>
      </c>
    </row>
    <row r="8" spans="1:10" ht="15">
      <c r="A8" s="79"/>
      <c r="B8" s="92"/>
      <c r="C8" s="93"/>
      <c r="D8" s="93"/>
      <c r="E8" s="94"/>
      <c r="G8" s="6" t="s">
        <v>21</v>
      </c>
      <c r="H8" s="8" t="s">
        <v>29</v>
      </c>
      <c r="I8" s="6" t="str">
        <f t="shared" si="0"/>
        <v>ENSINO</v>
      </c>
      <c r="J8" s="6">
        <f aca="true" t="shared" si="1" ref="J8:J15">IF($B$3="","",IF(I8=0,"",I8))</f>
      </c>
    </row>
    <row r="9" spans="1:10" ht="15" customHeight="1">
      <c r="A9" s="79"/>
      <c r="B9" s="9" t="s">
        <v>133</v>
      </c>
      <c r="C9" s="1">
        <v>30</v>
      </c>
      <c r="D9" s="28"/>
      <c r="E9" s="10">
        <f>C9*D9</f>
        <v>0</v>
      </c>
      <c r="G9" s="6" t="s">
        <v>22</v>
      </c>
      <c r="H9" s="8" t="s">
        <v>30</v>
      </c>
      <c r="I9" s="6" t="str">
        <f t="shared" si="0"/>
        <v>MATERIAIS</v>
      </c>
      <c r="J9" s="6">
        <f t="shared" si="1"/>
      </c>
    </row>
    <row r="10" spans="1:10" ht="15" customHeight="1">
      <c r="A10" s="79"/>
      <c r="B10" s="9" t="s">
        <v>4</v>
      </c>
      <c r="C10" s="1">
        <v>26</v>
      </c>
      <c r="D10" s="28"/>
      <c r="E10" s="10">
        <f aca="true" t="shared" si="2" ref="E10:E16">C10*D10</f>
        <v>0</v>
      </c>
      <c r="G10" s="6" t="s">
        <v>23</v>
      </c>
      <c r="H10" s="8" t="s">
        <v>31</v>
      </c>
      <c r="I10" s="6" t="str">
        <f t="shared" si="0"/>
        <v>BIOTECNOLOGIA</v>
      </c>
      <c r="J10" s="6">
        <f t="shared" si="1"/>
      </c>
    </row>
    <row r="11" spans="1:10" ht="15" customHeight="1">
      <c r="A11" s="79"/>
      <c r="B11" s="9" t="s">
        <v>5</v>
      </c>
      <c r="C11" s="1">
        <v>22</v>
      </c>
      <c r="D11" s="28"/>
      <c r="E11" s="10">
        <f t="shared" si="2"/>
        <v>0</v>
      </c>
      <c r="G11" s="6" t="s">
        <v>24</v>
      </c>
      <c r="H11" s="8" t="s">
        <v>32</v>
      </c>
      <c r="I11" s="6" t="str">
        <f t="shared" si="0"/>
        <v>CIÊNCIAS AMBIENTAIS</v>
      </c>
      <c r="J11" s="6">
        <f t="shared" si="1"/>
      </c>
    </row>
    <row r="12" spans="1:10" ht="15" customHeight="1">
      <c r="A12" s="79"/>
      <c r="B12" s="9" t="s">
        <v>6</v>
      </c>
      <c r="C12" s="1">
        <v>16</v>
      </c>
      <c r="D12" s="28"/>
      <c r="E12" s="10">
        <f t="shared" si="2"/>
        <v>0</v>
      </c>
      <c r="G12" s="6" t="s">
        <v>25</v>
      </c>
      <c r="I12" s="6">
        <f t="shared" si="0"/>
        <v>0</v>
      </c>
      <c r="J12" s="6">
        <f t="shared" si="1"/>
      </c>
    </row>
    <row r="13" spans="1:10" ht="15" customHeight="1">
      <c r="A13" s="79"/>
      <c r="B13" s="9" t="s">
        <v>134</v>
      </c>
      <c r="C13" s="1">
        <v>12</v>
      </c>
      <c r="D13" s="28"/>
      <c r="E13" s="10">
        <f t="shared" si="2"/>
        <v>0</v>
      </c>
      <c r="G13" s="6" t="s">
        <v>26</v>
      </c>
      <c r="I13" s="6">
        <f t="shared" si="0"/>
        <v>0</v>
      </c>
      <c r="J13" s="6">
        <f t="shared" si="1"/>
      </c>
    </row>
    <row r="14" spans="1:10" ht="15" customHeight="1">
      <c r="A14" s="79"/>
      <c r="B14" s="9" t="s">
        <v>135</v>
      </c>
      <c r="C14" s="2">
        <v>4</v>
      </c>
      <c r="D14" s="28"/>
      <c r="E14" s="10">
        <f t="shared" si="2"/>
        <v>0</v>
      </c>
      <c r="G14" s="6" t="s">
        <v>27</v>
      </c>
      <c r="I14" s="6">
        <f t="shared" si="0"/>
        <v>0</v>
      </c>
      <c r="J14" s="6">
        <f t="shared" si="1"/>
      </c>
    </row>
    <row r="15" spans="1:10" ht="15" customHeight="1">
      <c r="A15" s="79"/>
      <c r="B15" s="9" t="s">
        <v>136</v>
      </c>
      <c r="C15" s="1">
        <v>3</v>
      </c>
      <c r="D15" s="28"/>
      <c r="E15" s="10">
        <f t="shared" si="2"/>
        <v>0</v>
      </c>
      <c r="G15" s="6" t="s">
        <v>130</v>
      </c>
      <c r="I15" s="6">
        <f>IF($B$3=$G$7,H15,IF($B$3=$G$9,H32,IF($B$3=$G$10,H41,IF($B$3=$G$11,H51,IF($B$3=$G$12,H60,IF($B$3=$G$13,H69,IF($B$3=$G$14,H78,H87)))))))</f>
        <v>0</v>
      </c>
      <c r="J15" s="6">
        <f t="shared" si="1"/>
      </c>
    </row>
    <row r="16" spans="1:10" ht="15" customHeight="1">
      <c r="A16" s="79"/>
      <c r="B16" s="9" t="s">
        <v>137</v>
      </c>
      <c r="C16" s="1">
        <v>2</v>
      </c>
      <c r="D16" s="28"/>
      <c r="E16" s="10">
        <f t="shared" si="2"/>
        <v>0</v>
      </c>
      <c r="H16" s="6" t="s">
        <v>33</v>
      </c>
      <c r="J16" s="6">
        <f>IF($B$3="","",IF(I16=0,"",I16))</f>
      </c>
    </row>
    <row r="17" spans="1:8" ht="15" customHeight="1">
      <c r="A17" s="79"/>
      <c r="B17" s="95" t="s">
        <v>132</v>
      </c>
      <c r="C17" s="96"/>
      <c r="D17" s="96"/>
      <c r="E17" s="97"/>
      <c r="H17" s="6" t="s">
        <v>34</v>
      </c>
    </row>
    <row r="18" spans="1:8" ht="15" customHeight="1">
      <c r="A18" s="79"/>
      <c r="B18" s="9" t="s">
        <v>138</v>
      </c>
      <c r="C18" s="1">
        <v>30</v>
      </c>
      <c r="D18" s="28"/>
      <c r="E18" s="10">
        <f>C18*D18</f>
        <v>0</v>
      </c>
      <c r="H18" s="6" t="s">
        <v>35</v>
      </c>
    </row>
    <row r="19" spans="1:8" ht="15" customHeight="1">
      <c r="A19" s="79"/>
      <c r="B19" s="9" t="s">
        <v>139</v>
      </c>
      <c r="C19" s="1">
        <v>20</v>
      </c>
      <c r="D19" s="28"/>
      <c r="E19" s="10">
        <f>C19*D19</f>
        <v>0</v>
      </c>
      <c r="H19" s="6" t="s">
        <v>115</v>
      </c>
    </row>
    <row r="20" spans="1:5" ht="15" customHeight="1">
      <c r="A20" s="79"/>
      <c r="B20" s="11" t="s">
        <v>140</v>
      </c>
      <c r="C20" s="1">
        <v>10</v>
      </c>
      <c r="D20" s="28"/>
      <c r="E20" s="10">
        <f>C20*D20</f>
        <v>0</v>
      </c>
    </row>
    <row r="21" spans="1:5" ht="15" customHeight="1">
      <c r="A21" s="79"/>
      <c r="B21" s="11" t="s">
        <v>141</v>
      </c>
      <c r="C21" s="1">
        <v>2</v>
      </c>
      <c r="D21" s="28"/>
      <c r="E21" s="10">
        <f>C21*D21</f>
        <v>0</v>
      </c>
    </row>
    <row r="22" spans="1:5" ht="20.25" customHeight="1">
      <c r="A22" s="80"/>
      <c r="B22" s="58" t="s">
        <v>61</v>
      </c>
      <c r="C22" s="59"/>
      <c r="D22" s="60"/>
      <c r="E22" s="32">
        <f>SUM(E18:E21)+SUM(E9:E16)</f>
        <v>0</v>
      </c>
    </row>
    <row r="23" spans="1:5" ht="23.25" customHeight="1">
      <c r="A23" s="100">
        <v>2</v>
      </c>
      <c r="B23" s="61" t="s">
        <v>147</v>
      </c>
      <c r="C23" s="62"/>
      <c r="D23" s="62"/>
      <c r="E23" s="63"/>
    </row>
    <row r="24" spans="1:8" ht="15">
      <c r="A24" s="101"/>
      <c r="B24" s="9" t="s">
        <v>75</v>
      </c>
      <c r="C24" s="1">
        <v>30</v>
      </c>
      <c r="D24" s="28"/>
      <c r="E24" s="10">
        <f>C24*D24</f>
        <v>0</v>
      </c>
      <c r="H24" s="8" t="s">
        <v>36</v>
      </c>
    </row>
    <row r="25" spans="1:8" ht="16.5" customHeight="1">
      <c r="A25" s="101"/>
      <c r="B25" s="9" t="s">
        <v>76</v>
      </c>
      <c r="C25" s="1">
        <v>26</v>
      </c>
      <c r="D25" s="28"/>
      <c r="E25" s="10">
        <f aca="true" t="shared" si="3" ref="E25:E31">C25*D25</f>
        <v>0</v>
      </c>
      <c r="H25" s="8" t="s">
        <v>37</v>
      </c>
    </row>
    <row r="26" spans="1:8" ht="16.5" customHeight="1">
      <c r="A26" s="101"/>
      <c r="B26" s="9" t="s">
        <v>77</v>
      </c>
      <c r="C26" s="1">
        <v>22</v>
      </c>
      <c r="D26" s="28"/>
      <c r="E26" s="10">
        <f t="shared" si="3"/>
        <v>0</v>
      </c>
      <c r="H26" s="8" t="s">
        <v>38</v>
      </c>
    </row>
    <row r="27" spans="1:8" ht="16.5" customHeight="1">
      <c r="A27" s="101"/>
      <c r="B27" s="9" t="s">
        <v>78</v>
      </c>
      <c r="C27" s="1">
        <v>16</v>
      </c>
      <c r="D27" s="28"/>
      <c r="E27" s="10">
        <f t="shared" si="3"/>
        <v>0</v>
      </c>
      <c r="H27" s="8" t="s">
        <v>39</v>
      </c>
    </row>
    <row r="28" spans="1:5" ht="16.5" customHeight="1">
      <c r="A28" s="101"/>
      <c r="B28" s="9" t="s">
        <v>79</v>
      </c>
      <c r="C28" s="1">
        <v>12</v>
      </c>
      <c r="D28" s="28"/>
      <c r="E28" s="10">
        <f t="shared" si="3"/>
        <v>0</v>
      </c>
    </row>
    <row r="29" spans="1:5" ht="16.5" customHeight="1">
      <c r="A29" s="101"/>
      <c r="B29" s="9" t="s">
        <v>80</v>
      </c>
      <c r="C29" s="2">
        <v>4</v>
      </c>
      <c r="D29" s="28"/>
      <c r="E29" s="10">
        <f t="shared" si="3"/>
        <v>0</v>
      </c>
    </row>
    <row r="30" spans="1:5" ht="16.5" customHeight="1">
      <c r="A30" s="101"/>
      <c r="B30" s="9" t="s">
        <v>81</v>
      </c>
      <c r="C30" s="2">
        <v>3</v>
      </c>
      <c r="D30" s="28"/>
      <c r="E30" s="10">
        <f t="shared" si="3"/>
        <v>0</v>
      </c>
    </row>
    <row r="31" spans="1:5" ht="16.5" customHeight="1">
      <c r="A31" s="101"/>
      <c r="B31" s="9" t="s">
        <v>82</v>
      </c>
      <c r="C31" s="1">
        <v>2</v>
      </c>
      <c r="D31" s="28"/>
      <c r="E31" s="10">
        <f t="shared" si="3"/>
        <v>0</v>
      </c>
    </row>
    <row r="32" spans="1:5" ht="18.75" customHeight="1">
      <c r="A32" s="101"/>
      <c r="B32" s="109" t="s">
        <v>148</v>
      </c>
      <c r="C32" s="110"/>
      <c r="D32" s="110"/>
      <c r="E32" s="111"/>
    </row>
    <row r="33" spans="1:8" ht="15">
      <c r="A33" s="101"/>
      <c r="B33" s="9" t="s">
        <v>142</v>
      </c>
      <c r="C33" s="3">
        <v>20</v>
      </c>
      <c r="D33" s="46"/>
      <c r="E33" s="16">
        <f>C33*D33</f>
        <v>0</v>
      </c>
      <c r="H33" s="6" t="s">
        <v>40</v>
      </c>
    </row>
    <row r="34" spans="1:8" ht="15">
      <c r="A34" s="101"/>
      <c r="B34" s="9" t="s">
        <v>143</v>
      </c>
      <c r="C34" s="3">
        <v>14</v>
      </c>
      <c r="D34" s="46"/>
      <c r="E34" s="16">
        <f>C34*D34</f>
        <v>0</v>
      </c>
      <c r="H34" s="6" t="s">
        <v>41</v>
      </c>
    </row>
    <row r="35" spans="1:8" ht="15">
      <c r="A35" s="101"/>
      <c r="B35" s="9" t="s">
        <v>144</v>
      </c>
      <c r="C35" s="3">
        <v>5</v>
      </c>
      <c r="D35" s="46"/>
      <c r="E35" s="16">
        <f>C35*D35</f>
        <v>0</v>
      </c>
      <c r="H35" s="27" t="s">
        <v>116</v>
      </c>
    </row>
    <row r="36" spans="1:8" ht="15">
      <c r="A36" s="101"/>
      <c r="B36" s="9" t="s">
        <v>145</v>
      </c>
      <c r="C36" s="3">
        <v>10</v>
      </c>
      <c r="D36" s="46"/>
      <c r="E36" s="16">
        <f>C36*D36</f>
        <v>0</v>
      </c>
      <c r="H36" s="27" t="s">
        <v>117</v>
      </c>
    </row>
    <row r="37" spans="1:8" ht="17.25" customHeight="1">
      <c r="A37" s="101"/>
      <c r="B37" s="9" t="s">
        <v>146</v>
      </c>
      <c r="C37" s="3">
        <v>5</v>
      </c>
      <c r="D37" s="46"/>
      <c r="E37" s="16">
        <f>C37*D37</f>
        <v>0</v>
      </c>
      <c r="H37" s="27" t="s">
        <v>118</v>
      </c>
    </row>
    <row r="38" spans="1:8" ht="19.5" customHeight="1">
      <c r="A38" s="102"/>
      <c r="B38" s="58" t="s">
        <v>7</v>
      </c>
      <c r="C38" s="59"/>
      <c r="D38" s="60"/>
      <c r="E38" s="17">
        <f>SUM(E24:E31)+SUM(E33:E37)</f>
        <v>0</v>
      </c>
      <c r="H38" s="27" t="s">
        <v>119</v>
      </c>
    </row>
    <row r="39" spans="1:8" ht="14.25" customHeight="1">
      <c r="A39" s="100">
        <v>3</v>
      </c>
      <c r="B39" s="89" t="s">
        <v>149</v>
      </c>
      <c r="C39" s="90"/>
      <c r="D39" s="90"/>
      <c r="E39" s="91"/>
      <c r="H39" s="27" t="s">
        <v>120</v>
      </c>
    </row>
    <row r="40" spans="1:8" ht="4.5" customHeight="1">
      <c r="A40" s="101"/>
      <c r="B40" s="92"/>
      <c r="C40" s="93"/>
      <c r="D40" s="93"/>
      <c r="E40" s="94"/>
      <c r="H40" s="27" t="s">
        <v>121</v>
      </c>
    </row>
    <row r="41" spans="1:8" ht="15">
      <c r="A41" s="101"/>
      <c r="B41" s="9" t="s">
        <v>83</v>
      </c>
      <c r="C41" s="1">
        <v>30</v>
      </c>
      <c r="D41" s="28"/>
      <c r="E41" s="10">
        <f>IF($B$4="CIÊNCIA DA COMPUTAÇÃO",C41*D41,0)</f>
        <v>0</v>
      </c>
      <c r="H41" s="27" t="s">
        <v>122</v>
      </c>
    </row>
    <row r="42" spans="1:5" ht="15.75" customHeight="1">
      <c r="A42" s="101"/>
      <c r="B42" s="9" t="s">
        <v>84</v>
      </c>
      <c r="C42" s="1">
        <v>26</v>
      </c>
      <c r="D42" s="28"/>
      <c r="E42" s="10">
        <f aca="true" t="shared" si="4" ref="E42:E48">IF($B$4="CIÊNCIA DA COMPUTAÇÃO",C42*D42,0)</f>
        <v>0</v>
      </c>
    </row>
    <row r="43" spans="1:8" ht="15.75" customHeight="1">
      <c r="A43" s="101"/>
      <c r="B43" s="9" t="s">
        <v>85</v>
      </c>
      <c r="C43" s="1">
        <v>22</v>
      </c>
      <c r="D43" s="28"/>
      <c r="E43" s="10">
        <f t="shared" si="4"/>
        <v>0</v>
      </c>
      <c r="H43" s="8" t="s">
        <v>123</v>
      </c>
    </row>
    <row r="44" spans="1:8" ht="15.75" customHeight="1">
      <c r="A44" s="101"/>
      <c r="B44" s="9" t="s">
        <v>86</v>
      </c>
      <c r="C44" s="1">
        <v>16</v>
      </c>
      <c r="D44" s="28"/>
      <c r="E44" s="10">
        <f t="shared" si="4"/>
        <v>0</v>
      </c>
      <c r="H44" s="8" t="s">
        <v>131</v>
      </c>
    </row>
    <row r="45" spans="1:8" ht="15.75" customHeight="1">
      <c r="A45" s="101"/>
      <c r="B45" s="9" t="s">
        <v>87</v>
      </c>
      <c r="C45" s="1">
        <v>12</v>
      </c>
      <c r="D45" s="28"/>
      <c r="E45" s="10">
        <f t="shared" si="4"/>
        <v>0</v>
      </c>
      <c r="H45" s="8" t="s">
        <v>124</v>
      </c>
    </row>
    <row r="46" spans="1:8" ht="15.75" customHeight="1">
      <c r="A46" s="101"/>
      <c r="B46" s="9" t="s">
        <v>88</v>
      </c>
      <c r="C46" s="2">
        <v>4</v>
      </c>
      <c r="D46" s="28"/>
      <c r="E46" s="10">
        <f t="shared" si="4"/>
        <v>0</v>
      </c>
      <c r="H46" s="8" t="s">
        <v>42</v>
      </c>
    </row>
    <row r="47" spans="1:5" ht="15.75" customHeight="1">
      <c r="A47" s="101"/>
      <c r="B47" s="9" t="s">
        <v>89</v>
      </c>
      <c r="C47" s="2">
        <v>3</v>
      </c>
      <c r="D47" s="28"/>
      <c r="E47" s="10">
        <f t="shared" si="4"/>
        <v>0</v>
      </c>
    </row>
    <row r="48" spans="1:5" ht="15.75" customHeight="1">
      <c r="A48" s="101"/>
      <c r="B48" s="9" t="s">
        <v>90</v>
      </c>
      <c r="C48" s="1">
        <v>2</v>
      </c>
      <c r="D48" s="28"/>
      <c r="E48" s="10">
        <f t="shared" si="4"/>
        <v>0</v>
      </c>
    </row>
    <row r="49" spans="1:5" ht="15.75" customHeight="1">
      <c r="A49" s="101"/>
      <c r="B49" s="81" t="s">
        <v>153</v>
      </c>
      <c r="C49" s="82"/>
      <c r="D49" s="83"/>
      <c r="E49" s="34">
        <f>SUM(E41:E48)</f>
        <v>0</v>
      </c>
    </row>
    <row r="50" spans="1:5" ht="26.25" customHeight="1">
      <c r="A50" s="101"/>
      <c r="B50" s="103" t="s">
        <v>151</v>
      </c>
      <c r="C50" s="104"/>
      <c r="D50" s="104"/>
      <c r="E50" s="105"/>
    </row>
    <row r="51" spans="1:5" ht="15">
      <c r="A51" s="101"/>
      <c r="B51" s="9" t="s">
        <v>95</v>
      </c>
      <c r="C51" s="3">
        <v>2</v>
      </c>
      <c r="D51" s="28"/>
      <c r="E51" s="10">
        <f>C51*D51</f>
        <v>0</v>
      </c>
    </row>
    <row r="52" spans="1:16" s="5" customFormat="1" ht="15">
      <c r="A52" s="101"/>
      <c r="B52" s="9" t="s">
        <v>96</v>
      </c>
      <c r="C52" s="3">
        <v>1</v>
      </c>
      <c r="D52" s="28"/>
      <c r="E52" s="10">
        <f>C52*D52</f>
        <v>0</v>
      </c>
      <c r="F52" s="26"/>
      <c r="G52" s="26"/>
      <c r="H52" s="6" t="s">
        <v>43</v>
      </c>
      <c r="I52" s="26"/>
      <c r="J52" s="26"/>
      <c r="K52" s="26"/>
      <c r="L52" s="26"/>
      <c r="M52" s="26"/>
      <c r="N52" s="26"/>
      <c r="O52" s="26"/>
      <c r="P52" s="26"/>
    </row>
    <row r="53" spans="1:8" ht="15">
      <c r="A53" s="101"/>
      <c r="B53" s="9" t="s">
        <v>97</v>
      </c>
      <c r="C53" s="3">
        <v>0.5</v>
      </c>
      <c r="D53" s="28"/>
      <c r="E53" s="10">
        <f>C53*D53</f>
        <v>0</v>
      </c>
      <c r="H53" s="6" t="s">
        <v>44</v>
      </c>
    </row>
    <row r="54" spans="1:8" ht="15">
      <c r="A54" s="101"/>
      <c r="B54" s="81" t="s">
        <v>153</v>
      </c>
      <c r="C54" s="82"/>
      <c r="D54" s="83"/>
      <c r="E54" s="34">
        <f>IF((SUM(E51:E53))&gt;20,20,(SUM(E51:E53)))</f>
        <v>0</v>
      </c>
      <c r="H54" s="6" t="s">
        <v>45</v>
      </c>
    </row>
    <row r="55" spans="1:8" ht="15">
      <c r="A55" s="102"/>
      <c r="B55" s="58" t="s">
        <v>62</v>
      </c>
      <c r="C55" s="59"/>
      <c r="D55" s="60"/>
      <c r="E55" s="12">
        <f>E49+E54</f>
        <v>0</v>
      </c>
      <c r="H55" s="6" t="s">
        <v>46</v>
      </c>
    </row>
    <row r="56" spans="1:8" ht="21" customHeight="1">
      <c r="A56" s="78">
        <v>4</v>
      </c>
      <c r="B56" s="61" t="s">
        <v>150</v>
      </c>
      <c r="C56" s="62"/>
      <c r="D56" s="62"/>
      <c r="E56" s="63"/>
      <c r="H56" s="6" t="s">
        <v>47</v>
      </c>
    </row>
    <row r="57" spans="1:8" ht="15">
      <c r="A57" s="79"/>
      <c r="B57" s="9" t="s">
        <v>98</v>
      </c>
      <c r="C57" s="3">
        <v>0.5</v>
      </c>
      <c r="D57" s="47"/>
      <c r="E57" s="13">
        <f>C57*D57</f>
        <v>0</v>
      </c>
      <c r="H57" s="6" t="s">
        <v>48</v>
      </c>
    </row>
    <row r="58" spans="1:8" ht="15" customHeight="1">
      <c r="A58" s="80"/>
      <c r="B58" s="58" t="s">
        <v>161</v>
      </c>
      <c r="C58" s="59"/>
      <c r="D58" s="60"/>
      <c r="E58" s="12">
        <f>IF(E57&gt;10,10,E57)</f>
        <v>0</v>
      </c>
      <c r="H58" s="6" t="s">
        <v>49</v>
      </c>
    </row>
    <row r="59" spans="1:5" ht="21" customHeight="1">
      <c r="A59" s="78">
        <v>5</v>
      </c>
      <c r="B59" s="61" t="s">
        <v>64</v>
      </c>
      <c r="C59" s="62"/>
      <c r="D59" s="62"/>
      <c r="E59" s="63"/>
    </row>
    <row r="60" spans="1:5" ht="23.25">
      <c r="A60" s="87"/>
      <c r="B60" s="14" t="s">
        <v>65</v>
      </c>
      <c r="C60" s="1">
        <v>10</v>
      </c>
      <c r="D60" s="48"/>
      <c r="E60" s="13">
        <f>C60*D60</f>
        <v>0</v>
      </c>
    </row>
    <row r="61" spans="1:8" ht="15">
      <c r="A61" s="88"/>
      <c r="B61" s="58" t="s">
        <v>63</v>
      </c>
      <c r="C61" s="59"/>
      <c r="D61" s="60"/>
      <c r="E61" s="15">
        <f>E60</f>
        <v>0</v>
      </c>
      <c r="H61" s="8" t="s">
        <v>50</v>
      </c>
    </row>
    <row r="62" spans="1:8" ht="26.25" customHeight="1">
      <c r="A62" s="78">
        <v>6</v>
      </c>
      <c r="B62" s="61" t="s">
        <v>159</v>
      </c>
      <c r="C62" s="64"/>
      <c r="D62" s="64"/>
      <c r="E62" s="65"/>
      <c r="H62" s="8" t="s">
        <v>51</v>
      </c>
    </row>
    <row r="63" spans="1:8" ht="39.75" customHeight="1">
      <c r="A63" s="79"/>
      <c r="B63" s="18" t="s">
        <v>68</v>
      </c>
      <c r="C63" s="1">
        <v>10</v>
      </c>
      <c r="D63" s="49"/>
      <c r="E63" s="19">
        <f>IF($B$3="CIÊNCIAS HUMANAS",C63*D63,IF($B$3="LINGUÍSTICA, LETRAS E ARTES",C63*D63,0))</f>
        <v>0</v>
      </c>
      <c r="H63" s="8" t="s">
        <v>52</v>
      </c>
    </row>
    <row r="64" spans="1:8" ht="45">
      <c r="A64" s="79"/>
      <c r="B64" s="18" t="s">
        <v>67</v>
      </c>
      <c r="C64" s="1">
        <v>8</v>
      </c>
      <c r="D64" s="49"/>
      <c r="E64" s="19">
        <f>IF($B$3="CIÊNCIAS HUMANAS",C64*D64,IF($B$3="LINGUÍSTICA, LETRAS E ARTES",C64*D64,0))</f>
        <v>0</v>
      </c>
      <c r="H64" s="8" t="s">
        <v>53</v>
      </c>
    </row>
    <row r="65" spans="1:8" ht="45">
      <c r="A65" s="79"/>
      <c r="B65" s="20" t="s">
        <v>69</v>
      </c>
      <c r="C65" s="4">
        <v>5</v>
      </c>
      <c r="D65" s="49"/>
      <c r="E65" s="19">
        <f>IF($B$3="CIÊNCIAS HUMANAS",C65*D65,IF($B$3="LINGUÍSTICA, LETRAS E ARTES",C65*D65,0))</f>
        <v>0</v>
      </c>
      <c r="H65" s="8" t="s">
        <v>54</v>
      </c>
    </row>
    <row r="66" spans="1:8" ht="112.5">
      <c r="A66" s="79"/>
      <c r="B66" s="18" t="s">
        <v>70</v>
      </c>
      <c r="C66" s="4">
        <v>2</v>
      </c>
      <c r="D66" s="49"/>
      <c r="E66" s="19">
        <f>IF($B$3="CIÊNCIAS HUMANAS",C66*D66,IF($B$3="LINGUÍSTICA, LETRAS E ARTES",C66*D66,0))</f>
        <v>0</v>
      </c>
      <c r="H66" s="8" t="s">
        <v>55</v>
      </c>
    </row>
    <row r="67" spans="1:8" ht="15">
      <c r="A67" s="31"/>
      <c r="B67" s="58" t="s">
        <v>66</v>
      </c>
      <c r="C67" s="59"/>
      <c r="D67" s="60"/>
      <c r="E67" s="21">
        <f>SUM(E63:E66)</f>
        <v>0</v>
      </c>
      <c r="H67" s="8" t="s">
        <v>56</v>
      </c>
    </row>
    <row r="68" spans="1:8" ht="25.5" customHeight="1">
      <c r="A68" s="78">
        <v>7</v>
      </c>
      <c r="B68" s="66" t="s">
        <v>160</v>
      </c>
      <c r="C68" s="67"/>
      <c r="D68" s="67"/>
      <c r="E68" s="68"/>
      <c r="H68" s="8" t="s">
        <v>57</v>
      </c>
    </row>
    <row r="69" spans="1:8" ht="23.25">
      <c r="A69" s="79"/>
      <c r="B69" s="9" t="s">
        <v>8</v>
      </c>
      <c r="C69" s="3">
        <v>1</v>
      </c>
      <c r="D69" s="50"/>
      <c r="E69" s="22">
        <f aca="true" t="shared" si="5" ref="E69:E80">C69*D69</f>
        <v>0</v>
      </c>
      <c r="H69" s="8" t="s">
        <v>58</v>
      </c>
    </row>
    <row r="70" spans="1:8" ht="15">
      <c r="A70" s="79"/>
      <c r="B70" s="9" t="s">
        <v>9</v>
      </c>
      <c r="C70" s="3">
        <v>0.5</v>
      </c>
      <c r="D70" s="50"/>
      <c r="E70" s="22">
        <f t="shared" si="5"/>
        <v>0</v>
      </c>
      <c r="H70" s="6" t="s">
        <v>59</v>
      </c>
    </row>
    <row r="71" spans="1:8" ht="23.25">
      <c r="A71" s="79"/>
      <c r="B71" s="9" t="s">
        <v>10</v>
      </c>
      <c r="C71" s="1">
        <v>0.2</v>
      </c>
      <c r="D71" s="50"/>
      <c r="E71" s="22">
        <f>IF(D71*C71&gt;2,2,D71*C71)</f>
        <v>0</v>
      </c>
      <c r="H71" s="6" t="s">
        <v>60</v>
      </c>
    </row>
    <row r="72" spans="1:5" ht="15">
      <c r="A72" s="79"/>
      <c r="B72" s="9" t="s">
        <v>11</v>
      </c>
      <c r="C72" s="3">
        <v>5</v>
      </c>
      <c r="D72" s="50"/>
      <c r="E72" s="22">
        <f t="shared" si="5"/>
        <v>0</v>
      </c>
    </row>
    <row r="73" spans="1:5" ht="15">
      <c r="A73" s="79"/>
      <c r="B73" s="9" t="s">
        <v>12</v>
      </c>
      <c r="C73" s="3">
        <v>1</v>
      </c>
      <c r="D73" s="50"/>
      <c r="E73" s="22">
        <f t="shared" si="5"/>
        <v>0</v>
      </c>
    </row>
    <row r="74" spans="1:5" ht="15">
      <c r="A74" s="79"/>
      <c r="B74" s="9" t="s">
        <v>13</v>
      </c>
      <c r="C74" s="3">
        <v>2</v>
      </c>
      <c r="D74" s="50"/>
      <c r="E74" s="22">
        <f t="shared" si="5"/>
        <v>0</v>
      </c>
    </row>
    <row r="75" spans="1:5" ht="15">
      <c r="A75" s="79"/>
      <c r="B75" s="9" t="s">
        <v>14</v>
      </c>
      <c r="C75" s="3">
        <v>3</v>
      </c>
      <c r="D75" s="50"/>
      <c r="E75" s="22">
        <f t="shared" si="5"/>
        <v>0</v>
      </c>
    </row>
    <row r="76" spans="1:5" ht="15">
      <c r="A76" s="79"/>
      <c r="B76" s="9" t="s">
        <v>15</v>
      </c>
      <c r="C76" s="3">
        <v>5</v>
      </c>
      <c r="D76" s="50"/>
      <c r="E76" s="22">
        <f t="shared" si="5"/>
        <v>0</v>
      </c>
    </row>
    <row r="77" spans="1:5" ht="15">
      <c r="A77" s="79"/>
      <c r="B77" s="23" t="s">
        <v>93</v>
      </c>
      <c r="C77" s="3">
        <v>0.5</v>
      </c>
      <c r="D77" s="50"/>
      <c r="E77" s="22">
        <f t="shared" si="5"/>
        <v>0</v>
      </c>
    </row>
    <row r="78" spans="1:5" ht="15">
      <c r="A78" s="79"/>
      <c r="B78" s="23" t="s">
        <v>94</v>
      </c>
      <c r="C78" s="3">
        <v>1</v>
      </c>
      <c r="D78" s="50"/>
      <c r="E78" s="22">
        <f t="shared" si="5"/>
        <v>0</v>
      </c>
    </row>
    <row r="79" spans="1:8" ht="15">
      <c r="A79" s="79"/>
      <c r="B79" s="23" t="s">
        <v>91</v>
      </c>
      <c r="C79" s="3">
        <v>1</v>
      </c>
      <c r="D79" s="50"/>
      <c r="E79" s="22">
        <f t="shared" si="5"/>
        <v>0</v>
      </c>
      <c r="H79" s="8" t="s">
        <v>125</v>
      </c>
    </row>
    <row r="80" spans="1:8" ht="15">
      <c r="A80" s="79"/>
      <c r="B80" s="23" t="s">
        <v>92</v>
      </c>
      <c r="C80" s="3">
        <v>2</v>
      </c>
      <c r="D80" s="50"/>
      <c r="E80" s="22">
        <f t="shared" si="5"/>
        <v>0</v>
      </c>
      <c r="H80" s="8" t="s">
        <v>126</v>
      </c>
    </row>
    <row r="81" spans="1:8" ht="15">
      <c r="A81" s="31"/>
      <c r="B81" s="69" t="s">
        <v>16</v>
      </c>
      <c r="C81" s="70"/>
      <c r="D81" s="71"/>
      <c r="E81" s="24">
        <f>IF((SUM(E69:E80))&gt;10,10,(SUM(E69:E80)))</f>
        <v>0</v>
      </c>
      <c r="H81" s="8" t="s">
        <v>127</v>
      </c>
    </row>
    <row r="82" spans="1:8" ht="15" customHeight="1">
      <c r="A82" s="78">
        <v>8</v>
      </c>
      <c r="B82" s="89" t="s">
        <v>100</v>
      </c>
      <c r="C82" s="90"/>
      <c r="D82" s="90"/>
      <c r="E82" s="91"/>
      <c r="H82" s="8" t="s">
        <v>128</v>
      </c>
    </row>
    <row r="83" spans="1:8" ht="15">
      <c r="A83" s="79"/>
      <c r="B83" s="92"/>
      <c r="C83" s="93"/>
      <c r="D83" s="93"/>
      <c r="E83" s="94"/>
      <c r="H83" s="8" t="s">
        <v>129</v>
      </c>
    </row>
    <row r="84" spans="1:5" ht="17.25" customHeight="1">
      <c r="A84" s="79"/>
      <c r="B84" s="9" t="s">
        <v>101</v>
      </c>
      <c r="C84" s="1">
        <v>30</v>
      </c>
      <c r="D84" s="28"/>
      <c r="E84" s="10">
        <f>C84*D84</f>
        <v>0</v>
      </c>
    </row>
    <row r="85" spans="1:5" ht="15">
      <c r="A85" s="79"/>
      <c r="B85" s="9" t="s">
        <v>102</v>
      </c>
      <c r="C85" s="1">
        <v>26</v>
      </c>
      <c r="D85" s="28"/>
      <c r="E85" s="10">
        <f aca="true" t="shared" si="6" ref="E85:E91">C85*D85</f>
        <v>0</v>
      </c>
    </row>
    <row r="86" spans="1:5" ht="15" customHeight="1">
      <c r="A86" s="79"/>
      <c r="B86" s="9" t="s">
        <v>103</v>
      </c>
      <c r="C86" s="1">
        <v>22</v>
      </c>
      <c r="D86" s="28"/>
      <c r="E86" s="10">
        <f t="shared" si="6"/>
        <v>0</v>
      </c>
    </row>
    <row r="87" spans="1:5" ht="15">
      <c r="A87" s="79"/>
      <c r="B87" s="9" t="s">
        <v>104</v>
      </c>
      <c r="C87" s="1">
        <v>16</v>
      </c>
      <c r="D87" s="28"/>
      <c r="E87" s="10">
        <f t="shared" si="6"/>
        <v>0</v>
      </c>
    </row>
    <row r="88" spans="1:5" ht="15">
      <c r="A88" s="79"/>
      <c r="B88" s="9" t="s">
        <v>105</v>
      </c>
      <c r="C88" s="1">
        <v>12</v>
      </c>
      <c r="D88" s="28"/>
      <c r="E88" s="10">
        <f t="shared" si="6"/>
        <v>0</v>
      </c>
    </row>
    <row r="89" spans="1:5" ht="15">
      <c r="A89" s="79"/>
      <c r="B89" s="9" t="s">
        <v>106</v>
      </c>
      <c r="C89" s="2">
        <v>4</v>
      </c>
      <c r="D89" s="28"/>
      <c r="E89" s="10">
        <f t="shared" si="6"/>
        <v>0</v>
      </c>
    </row>
    <row r="90" spans="1:5" ht="15">
      <c r="A90" s="79"/>
      <c r="B90" s="9" t="s">
        <v>107</v>
      </c>
      <c r="C90" s="1">
        <v>3</v>
      </c>
      <c r="D90" s="28"/>
      <c r="E90" s="10">
        <f t="shared" si="6"/>
        <v>0</v>
      </c>
    </row>
    <row r="91" spans="1:5" ht="15">
      <c r="A91" s="79"/>
      <c r="B91" s="9" t="s">
        <v>108</v>
      </c>
      <c r="C91" s="1">
        <v>2</v>
      </c>
      <c r="D91" s="28"/>
      <c r="E91" s="10">
        <f t="shared" si="6"/>
        <v>0</v>
      </c>
    </row>
    <row r="92" spans="1:5" ht="15">
      <c r="A92" s="79"/>
      <c r="B92" s="95" t="s">
        <v>109</v>
      </c>
      <c r="C92" s="96"/>
      <c r="D92" s="96"/>
      <c r="E92" s="97"/>
    </row>
    <row r="93" spans="1:5" ht="15">
      <c r="A93" s="79"/>
      <c r="B93" s="9" t="s">
        <v>110</v>
      </c>
      <c r="C93" s="1">
        <v>30</v>
      </c>
      <c r="D93" s="28"/>
      <c r="E93" s="10">
        <f>C93*D93</f>
        <v>0</v>
      </c>
    </row>
    <row r="94" spans="1:5" ht="15">
      <c r="A94" s="79"/>
      <c r="B94" s="9" t="s">
        <v>111</v>
      </c>
      <c r="C94" s="1">
        <v>25</v>
      </c>
      <c r="D94" s="28"/>
      <c r="E94" s="10">
        <f>C94*D94</f>
        <v>0</v>
      </c>
    </row>
    <row r="95" spans="1:5" ht="15">
      <c r="A95" s="79"/>
      <c r="B95" s="11" t="s">
        <v>112</v>
      </c>
      <c r="C95" s="1">
        <v>10</v>
      </c>
      <c r="D95" s="28"/>
      <c r="E95" s="10">
        <f>C95*D95</f>
        <v>0</v>
      </c>
    </row>
    <row r="96" spans="1:5" ht="15">
      <c r="A96" s="79"/>
      <c r="B96" s="11" t="s">
        <v>113</v>
      </c>
      <c r="C96" s="1">
        <v>2</v>
      </c>
      <c r="D96" s="28"/>
      <c r="E96" s="10">
        <f>C96*D96</f>
        <v>0</v>
      </c>
    </row>
    <row r="97" spans="1:5" ht="15" customHeight="1">
      <c r="A97" s="80"/>
      <c r="B97" s="58" t="s">
        <v>114</v>
      </c>
      <c r="C97" s="59"/>
      <c r="D97" s="60"/>
      <c r="E97" s="32">
        <f>SUM(E93:E96)+SUM(E84:E91)</f>
        <v>0</v>
      </c>
    </row>
    <row r="98" spans="1:16" s="37" customFormat="1" ht="15" customHeight="1">
      <c r="A98" s="45"/>
      <c r="B98" s="29"/>
      <c r="C98" s="29"/>
      <c r="D98" s="30"/>
      <c r="E98" s="33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6" ht="19.5" customHeight="1">
      <c r="A99" s="72" t="s">
        <v>73</v>
      </c>
      <c r="B99" s="73"/>
      <c r="C99" s="73"/>
      <c r="D99" s="74"/>
      <c r="E99" s="25">
        <f>E22+E38+E55+E58+E61+E67+E81+E97</f>
        <v>0</v>
      </c>
      <c r="F99" s="7" t="str">
        <f>IF(E99=0,"&lt;&lt;&lt; Insira a sua produção nos campos acima!","")</f>
        <v>&lt;&lt;&lt; Insira a sua produção nos campos acima!</v>
      </c>
    </row>
    <row r="100" spans="1:5" ht="15">
      <c r="A100" s="35"/>
      <c r="B100" s="35"/>
      <c r="C100" s="35"/>
      <c r="D100" s="35"/>
      <c r="E100" s="38"/>
    </row>
    <row r="101" spans="1:8" ht="15.75">
      <c r="A101" s="52" t="s">
        <v>72</v>
      </c>
      <c r="B101" s="53"/>
      <c r="C101" s="53"/>
      <c r="D101" s="54"/>
      <c r="E101" s="51"/>
      <c r="F101" s="7"/>
      <c r="H101" s="6" t="s">
        <v>154</v>
      </c>
    </row>
    <row r="102" spans="1:8" ht="15" customHeight="1">
      <c r="A102" s="84" t="s">
        <v>156</v>
      </c>
      <c r="B102" s="85"/>
      <c r="C102" s="85"/>
      <c r="D102" s="86"/>
      <c r="E102" s="32">
        <f>IF(E101="SIM",E99*15%,0)</f>
        <v>0</v>
      </c>
      <c r="H102" s="6" t="s">
        <v>155</v>
      </c>
    </row>
    <row r="103" spans="1:16" s="37" customFormat="1" ht="15">
      <c r="A103" s="36"/>
      <c r="B103" s="36"/>
      <c r="C103" s="35"/>
      <c r="D103" s="35"/>
      <c r="E103" s="3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6" ht="15.75">
      <c r="A104" s="52" t="s">
        <v>99</v>
      </c>
      <c r="B104" s="53"/>
      <c r="C104" s="53"/>
      <c r="D104" s="54"/>
      <c r="E104" s="51"/>
      <c r="F104" s="7"/>
    </row>
    <row r="105" spans="1:5" ht="15" customHeight="1">
      <c r="A105" s="84" t="s">
        <v>157</v>
      </c>
      <c r="B105" s="85"/>
      <c r="C105" s="85"/>
      <c r="D105" s="86"/>
      <c r="E105" s="32">
        <f>IF(E104="SIM",E99*5%,0)</f>
        <v>0</v>
      </c>
    </row>
    <row r="106" spans="1:16" s="37" customFormat="1" ht="15">
      <c r="A106" s="36"/>
      <c r="B106" s="43"/>
      <c r="C106" s="35"/>
      <c r="D106" s="35"/>
      <c r="E106" s="38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5" ht="15" customHeight="1">
      <c r="A107" s="55" t="s">
        <v>152</v>
      </c>
      <c r="B107" s="56"/>
      <c r="C107" s="56"/>
      <c r="D107" s="57"/>
      <c r="E107" s="51"/>
    </row>
    <row r="108" spans="1:16" s="37" customFormat="1" ht="15" customHeight="1">
      <c r="A108" s="84" t="s">
        <v>157</v>
      </c>
      <c r="B108" s="85"/>
      <c r="C108" s="85"/>
      <c r="D108" s="86"/>
      <c r="E108" s="32">
        <f>IF(E107="SIM",E99*5%,0)</f>
        <v>0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s="37" customFormat="1" ht="15">
      <c r="A109" s="38"/>
      <c r="B109" s="44"/>
      <c r="C109" s="39"/>
      <c r="D109" s="39"/>
      <c r="E109" s="39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 s="41" customFormat="1" ht="31.5" customHeight="1">
      <c r="A110" s="75" t="s">
        <v>71</v>
      </c>
      <c r="B110" s="76"/>
      <c r="C110" s="76"/>
      <c r="D110" s="77"/>
      <c r="E110" s="25">
        <f>IF(E101="","",IF(E104="","",IF(E107="","",E99+E102+E105+E108)))</f>
      </c>
      <c r="F110" s="7" t="str">
        <f>IF(E110="","&lt;&lt;&lt; Preencha os três campos verde acima!","")</f>
        <v>&lt;&lt;&lt; Preencha os três campos verde acima!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</sheetData>
  <sheetProtection password="C638" sheet="1"/>
  <mergeCells count="44">
    <mergeCell ref="A1:E1"/>
    <mergeCell ref="B7:E8"/>
    <mergeCell ref="B32:E32"/>
    <mergeCell ref="B2:E2"/>
    <mergeCell ref="B3:E3"/>
    <mergeCell ref="B22:D22"/>
    <mergeCell ref="A7:A22"/>
    <mergeCell ref="A23:A38"/>
    <mergeCell ref="B4:E4"/>
    <mergeCell ref="A5:E5"/>
    <mergeCell ref="A6:B6"/>
    <mergeCell ref="B17:E17"/>
    <mergeCell ref="B23:E23"/>
    <mergeCell ref="B38:D38"/>
    <mergeCell ref="B54:D54"/>
    <mergeCell ref="A39:A55"/>
    <mergeCell ref="B50:E50"/>
    <mergeCell ref="B39:E40"/>
    <mergeCell ref="A59:A61"/>
    <mergeCell ref="A82:A97"/>
    <mergeCell ref="B82:E83"/>
    <mergeCell ref="B92:E92"/>
    <mergeCell ref="B97:D97"/>
    <mergeCell ref="B56:E56"/>
    <mergeCell ref="A110:D110"/>
    <mergeCell ref="A62:A66"/>
    <mergeCell ref="A68:A80"/>
    <mergeCell ref="A56:A58"/>
    <mergeCell ref="B49:D49"/>
    <mergeCell ref="B55:D55"/>
    <mergeCell ref="A102:D102"/>
    <mergeCell ref="A105:D105"/>
    <mergeCell ref="A108:D108"/>
    <mergeCell ref="A101:D101"/>
    <mergeCell ref="A104:D104"/>
    <mergeCell ref="A107:D107"/>
    <mergeCell ref="B61:D61"/>
    <mergeCell ref="B58:D58"/>
    <mergeCell ref="B59:E59"/>
    <mergeCell ref="B62:E62"/>
    <mergeCell ref="B68:E68"/>
    <mergeCell ref="B67:D67"/>
    <mergeCell ref="B81:D81"/>
    <mergeCell ref="A99:D99"/>
  </mergeCells>
  <dataValidations count="3">
    <dataValidation type="list" allowBlank="1" showErrorMessage="1" errorTitle="ERRO!" error="Selecione a area de avaliação clicando na seta ao lado." sqref="B4:E4">
      <formula1>$J$7:$J$16</formula1>
    </dataValidation>
    <dataValidation type="list" showInputMessage="1" showErrorMessage="1" promptTitle="Selecine a grande area d" errorTitle="Erro" error="Você deve selecionar a area correta a partir da seta ao lado da célula da planilha!" sqref="B3:E3">
      <formula1>$G$7:$G$15</formula1>
    </dataValidation>
    <dataValidation type="list" allowBlank="1" showInputMessage="1" showErrorMessage="1" sqref="E101 E104 E107">
      <formula1>$H$101:$H$102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UFPEL</dc:creator>
  <cp:keywords/>
  <dc:description/>
  <cp:lastModifiedBy>Bruno</cp:lastModifiedBy>
  <dcterms:created xsi:type="dcterms:W3CDTF">2011-03-28T12:27:29Z</dcterms:created>
  <dcterms:modified xsi:type="dcterms:W3CDTF">2014-09-29T13:01:40Z</dcterms:modified>
  <cp:category/>
  <cp:version/>
  <cp:contentType/>
  <cp:contentStatus/>
</cp:coreProperties>
</file>