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4"/>
  </bookViews>
  <sheets>
    <sheet name="2012" sheetId="1" state="visible" r:id="rId3"/>
    <sheet name="2013" sheetId="2" state="visible" r:id="rId4"/>
    <sheet name="2014" sheetId="3" state="visible" r:id="rId5"/>
    <sheet name="2015" sheetId="4" state="visible" r:id="rId6"/>
    <sheet name="2016" sheetId="5" state="visible" r:id="rId7"/>
    <sheet name="2017" sheetId="6" state="visible" r:id="rId8"/>
    <sheet name="2018" sheetId="7" state="visible" r:id="rId9"/>
    <sheet name="2019" sheetId="8" state="visible" r:id="rId10"/>
    <sheet name="2020" sheetId="9" state="visible" r:id="rId11"/>
    <sheet name="2021" sheetId="10" state="visible" r:id="rId12"/>
    <sheet name="2022" sheetId="11" state="visible" r:id="rId13"/>
    <sheet name="2023" sheetId="12" state="visible" r:id="rId14"/>
    <sheet name="2024" sheetId="13" state="visible" r:id="rId15"/>
    <sheet name="2025" sheetId="14" state="visible" r:id="rId16"/>
    <sheet name="GRAFICO" sheetId="15" state="visible" r:id="rId17"/>
    <sheet name="HISTORICO" sheetId="16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<sst xmlns="http://schemas.openxmlformats.org/spreadsheetml/2006/main" count="258" uniqueCount="33">
  <si>
    <t xml:space="preserve">ICH - Alberto Rosa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</si>
  <si>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</si>
  <si>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</si>
  <si>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</si>
  <si>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</si>
  <si>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</si>
  <si>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</si>
  <si>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</si>
  <si>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</si>
  <si>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</si>
  <si>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</si>
  <si>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</si>
  <si>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</si>
  <si>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</si>
  <si>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</si>
  <si>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</si>
  <si>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</si>
  <si>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CCHS - Alberto Rosa</t>
  </si>
  <si>
    <t xml:space="preserve">Agosto/2025</t>
  </si>
  <si>
    <t xml:space="preserve">Setembro/2025</t>
  </si>
  <si>
    <t xml:space="preserve">Outubro/2025</t>
  </si>
  <si>
    <t xml:space="preserve">Novembro/2025</t>
  </si>
  <si>
    <t xml:space="preserve">Dezembro/2025</t>
  </si>
  <si>
    <t xml:space="preserve">Janeiro/2026</t>
  </si>
  <si>
    <t xml:space="preserve">Fevereiro/2026</t>
  </si>
  <si>
    <t xml:space="preserve">Março/2026</t>
  </si>
  <si>
    <t xml:space="preserve">Abril/2026</t>
  </si>
  <si>
    <t xml:space="preserve">Maio/2026</t>
  </si>
  <si>
    <t xml:space="preserve">Junho/2026</t>
  </si>
  <si>
    <t xml:space="preserve">Julho/2026</t>
  </si>
  <si>
    <t xml:space="preserve">Ano</t>
  </si>
  <si>
    <t xml:space="preserve">Total em dinheiro (R$)</t>
  </si>
  <si>
    <t xml:space="preserve">Total em consumo (kWh)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</si>
</sst>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(* #,##0.00_);_(* \(#,##0.00\);_(* \-??_);_(@_)"/>
    <numFmt numFmtId="166" formatCode="#,##0.00"/>
    <numFmt numFmtId="167" formatCode="#,##0"/>
    <numFmt numFmtId="168" formatCode="0.00"/>
    <numFmt numFmtId="169" formatCode="@"/>
    <numFmt numFmtId="170" formatCode="&quot;R$ &quot;#,##0.00"/>
    <numFmt numFmtId="171" formatCode="_-* #,##0.00_-;\-* #,##0.00_-;_-* \-??_-;_-@_-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6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sz val="36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12"/>
      <color rgb="FF666666"/>
      <name val="Calibri"/>
      <family val="2"/>
      <charset val="1"/>
    </font>
    <font>
      <sz val="12"/>
      <color rgb="FFFF0000"/>
      <name val="Calibri"/>
      <family val="2"/>
      <charset val="1"/>
    </font>
    <font>
      <b val="true"/>
      <sz val="12"/>
      <color theme="1"/>
      <name val="Calibri"/>
      <family val="2"/>
      <charset val="1"/>
    </font>
    <font>
      <b val="true"/>
      <sz val="9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7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8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8" fontId="7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7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7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7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7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9" fontId="7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7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7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7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7" fillId="0" borderId="5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9D3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388080388080388"/>
          <c:y val="0.022632408867452"/>
          <c:w val="0.916065386653622"/>
          <c:h val="0.776180317224747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725914415908655"/>
                  <c:y val="-0.042881152280303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781179087920703"/>
                  <c:y val="0.034657549278642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794002564778883"/>
                  <c:y val="0.032571580902585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94672829150908"/>
                  <c:y val="0.034163748649923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72270248431866"/>
                  <c:y val="0.032152242295596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96878364660782"/>
                  <c:y val="-0.04671061641450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447069963648973"/>
                  <c:y val="0.037915322008272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04086594313273"/>
                  <c:y val="0.057651131139585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495073219950989"/>
                  <c:y val="0.037705546014329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647650109231062"/>
                  <c:y val="0.046119440099507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502634048633613"/>
                  <c:y val="0.039498813506803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410199718343552"/>
                  <c:y val="0.030906102040737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Agosto/2025</c:v>
                </c:pt>
                <c:pt idx="1">
                  <c:v>Setembro/2025</c:v>
                </c:pt>
                <c:pt idx="2">
                  <c:v>Outubro/2025</c:v>
                </c:pt>
                <c:pt idx="3">
                  <c:v>Novembro/2025</c:v>
                </c:pt>
                <c:pt idx="4">
                  <c:v>Dezembro/2025</c:v>
                </c:pt>
                <c:pt idx="5">
                  <c:v>Janeiro/2026</c:v>
                </c:pt>
                <c:pt idx="6">
                  <c:v>Fevereiro/2026</c:v>
                </c:pt>
                <c:pt idx="7">
                  <c:v>Março/2026</c:v>
                </c:pt>
                <c:pt idx="8">
                  <c:v>Abril/2026</c:v>
                </c:pt>
                <c:pt idx="9">
                  <c:v>Maio/2026</c:v>
                </c:pt>
                <c:pt idx="10">
                  <c:v>Junho/2026</c:v>
                </c:pt>
                <c:pt idx="11">
                  <c:v>Julho/2026</c:v>
                </c:pt>
              </c:strCache>
            </c:str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34695.04</c:v>
                </c:pt>
                <c:pt idx="1">
                  <c:v>19780.63</c:v>
                </c:pt>
                <c:pt idx="2">
                  <c:v>10273.02</c:v>
                </c:pt>
                <c:pt idx="3">
                  <c:v>11374.57</c:v>
                </c:pt>
                <c:pt idx="4">
                  <c:v>17497.62</c:v>
                </c:pt>
                <c:pt idx="5">
                  <c:v>25841.94</c:v>
                </c:pt>
                <c:pt idx="6">
                  <c:v>15594.85</c:v>
                </c:pt>
                <c:pt idx="7">
                  <c:v>32449.07</c:v>
                </c:pt>
                <c:pt idx="8">
                  <c:v>22375.19</c:v>
                </c:pt>
                <c:pt idx="9">
                  <c:v>16250.55</c:v>
                </c:pt>
                <c:pt idx="10">
                  <c:v>14255.57</c:v>
                </c:pt>
                <c:pt idx="11">
                  <c:v>20289.26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0362271"/>
        <c:axId val="80424740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377087952697709"/>
                  <c:y val="0.032183879213250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187686738714202"/>
                  <c:y val="0.035027454954559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201172436792821"/>
                  <c:y val="-0.036276825707788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38963074914075"/>
                  <c:y val="-0.042520731699433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90413748120906"/>
                  <c:y val="-0.045256275275077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291505526352374"/>
                  <c:y val="-0.029648738229885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0.0526563922581873"/>
                  <c:y val="-0.15667938382689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10067540708277"/>
                  <c:y val="0.12444722631290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175232432596916"/>
                  <c:y val="-0.022277277079358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271732108874418"/>
                  <c:y val="-0.055575161880824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215348509732148"/>
                  <c:y val="-0.029100949674373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335984358184036"/>
                  <c:y val="-0.037453019145869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Agosto/2025</c:v>
                </c:pt>
                <c:pt idx="1">
                  <c:v>Setembro/2025</c:v>
                </c:pt>
                <c:pt idx="2">
                  <c:v>Outubro/2025</c:v>
                </c:pt>
                <c:pt idx="3">
                  <c:v>Novembro/2025</c:v>
                </c:pt>
                <c:pt idx="4">
                  <c:v>Dezembro/2025</c:v>
                </c:pt>
                <c:pt idx="5">
                  <c:v>Janeiro/2026</c:v>
                </c:pt>
                <c:pt idx="6">
                  <c:v>Fevereiro/2026</c:v>
                </c:pt>
                <c:pt idx="7">
                  <c:v>Março/2026</c:v>
                </c:pt>
                <c:pt idx="8">
                  <c:v>Abril/2026</c:v>
                </c:pt>
                <c:pt idx="9">
                  <c:v>Maio/2026</c:v>
                </c:pt>
                <c:pt idx="10">
                  <c:v>Junho/2026</c:v>
                </c:pt>
                <c:pt idx="11">
                  <c:v>Julho/2026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35836</c:v>
                </c:pt>
                <c:pt idx="1">
                  <c:v>18499</c:v>
                </c:pt>
                <c:pt idx="2">
                  <c:v>7053</c:v>
                </c:pt>
                <c:pt idx="3">
                  <c:v>8386</c:v>
                </c:pt>
                <c:pt idx="4">
                  <c:v>13619</c:v>
                </c:pt>
                <c:pt idx="5">
                  <c:v>21877</c:v>
                </c:pt>
                <c:pt idx="6">
                  <c:v>23641</c:v>
                </c:pt>
                <c:pt idx="7">
                  <c:v>17004</c:v>
                </c:pt>
                <c:pt idx="8">
                  <c:v>11555</c:v>
                </c:pt>
                <c:pt idx="9">
                  <c:v>10112</c:v>
                </c:pt>
                <c:pt idx="10">
                  <c:v>15577</c:v>
                </c:pt>
                <c:pt idx="11">
                  <c:v>10133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9201069"/>
        <c:axId val="9711460"/>
      </c:lineChart>
      <c:catAx>
        <c:axId val="70362271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0424740"/>
        <c:crosses val="autoZero"/>
        <c:auto val="1"/>
        <c:lblAlgn val="ctr"/>
        <c:lblOffset val="100"/>
        <c:noMultiLvlLbl val="0"/>
      </c:catAx>
      <c:valAx>
        <c:axId val="80424740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0362271"/>
        <c:crossBetween val="between"/>
      </c:valAx>
      <c:catAx>
        <c:axId val="9201069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711460"/>
        <c:auto val="1"/>
        <c:lblAlgn val="ctr"/>
        <c:lblOffset val="100"/>
        <c:noMultiLvlLbl val="0"/>
      </c:catAx>
      <c:valAx>
        <c:axId val="9711460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201069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760619649408887"/>
          <c:y val="0.0179035250463822"/>
          <c:w val="0.21667346106808"/>
          <c:h val="0.111038961038961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1000" b="1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223287735627321"/>
          <c:y val="0.0767390504232609"/>
          <c:w val="0.92751374982372"/>
          <c:h val="0.810544718439455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Lbls>
            <c:dLbl>
              <c:idx val="0"/>
              <c:layout>
                <c:manualLayout>
                  <c:x val="-0.0577965906102228"/>
                  <c:y val="0.0266252516282914"/>
                </c:manualLayout>
              </c:layout>
              <c:tx>
                <c:rich>
                  <a:bodyPr/>
                  <a:p>
                    <a:r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</a:t>
                    </a:r>
                    <a:fld id="{087E5230-BBFF-4FDE-BB9E-CD61BFBD94C4}" type="VALUE"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117.705,76</a:t>
                    </a:fld>
                  </a:p>
                </c:rich>
              </c:tx>
              <c:numFmt formatCode="#,##0.0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697256976313544"/>
                  <c:y val="-0.0232597270685105"/>
                </c:manualLayout>
              </c:layout>
              <c:tx>
                <c:rich>
                  <a:bodyPr/>
                  <a:p>
                    <a:r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</a:t>
                    </a:r>
                    <a:fld id="{949E45AD-C3B9-43FB-8560-85CA3DAF5CFA}" type="VALUE"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232.629,86</a:t>
                    </a:fld>
                  </a:p>
                </c:rich>
              </c:tx>
              <c:numFmt formatCode="#,##0.0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151926369633244"/>
                  <c:y val="-0.0296132262830741"/>
                </c:manualLayout>
              </c:layout>
              <c:tx>
                <c:rich>
                  <a:bodyPr/>
                  <a:p>
                    <a:r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</a:t>
                    </a:r>
                    <a:fld id="{01D761E8-2338-49FA-AA27-252F1522E36C}" type="VALUE"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169.659,60</a:t>
                    </a:fld>
                  </a:p>
                </c:rich>
              </c:tx>
              <c:numFmt formatCode="#,##0.0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151926369633244"/>
                  <c:y val="-0.0203331626129794"/>
                </c:manualLayout>
              </c:layout>
              <c:tx>
                <c:rich>
                  <a:bodyPr/>
                  <a:p>
                    <a:r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</a:t>
                    </a:r>
                    <a:fld id="{D3888DD1-58E3-4F86-A471-5F56EABD066D}" type="VALUE"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95.820,32</a:t>
                    </a:fld>
                  </a:p>
                </c:rich>
              </c:tx>
              <c:numFmt formatCode="#,##0.0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22069518917498"/>
                  <c:y val="0.029493107933338"/>
                </c:manualLayout>
              </c:layout>
              <c:tx>
                <c:rich>
                  <a:bodyPr/>
                  <a:p>
                    <a:r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</a:t>
                    </a:r>
                    <a:fld id="{CDD98606-4B07-4D09-8B57-91DA5D94685E}" type="VALUE"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42.628,41</a:t>
                    </a:fld>
                  </a:p>
                </c:rich>
              </c:tx>
              <c:numFmt formatCode="#,##0.0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862899135307473"/>
                  <c:y val="-0.0217497730893138"/>
                </c:manualLayout>
              </c:layout>
              <c:tx>
                <c:rich>
                  <a:bodyPr/>
                  <a:p>
                    <a:r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</a:t>
                    </a:r>
                    <a:fld id="{751176B9-8781-4946-B27C-2FDBBD7304FF}" type="VALUE"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99.743,84</a:t>
                    </a:fld>
                  </a:p>
                </c:rich>
              </c:tx>
              <c:numFmt formatCode="#,##0.0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743610077881369"/>
                  <c:y val="-0.026648587504007"/>
                </c:manualLayout>
              </c:layout>
              <c:tx>
                <c:rich>
                  <a:bodyPr/>
                  <a:p>
                    <a:r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</a:t>
                    </a:r>
                    <a:fld id="{1BA33E12-358E-4B62-91EA-485AB315E0EB}" type="VALUE"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163.054,25</a:t>
                    </a:fld>
                  </a:p>
                </c:rich>
              </c:tx>
              <c:numFmt formatCode="#,##0.0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577965906102228"/>
                  <c:y val="-0.0264935881610962"/>
                </c:manualLayout>
              </c:layout>
              <c:tx>
                <c:rich>
                  <a:bodyPr/>
                  <a:p>
                    <a:r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</a:t>
                    </a:r>
                    <a:fld id="{BF8F997A-732B-4A85-9C17-099F288309FE}" type="VALUE"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164.392,28</a:t>
                    </a:fld>
                  </a:p>
                </c:rich>
              </c:tx>
              <c:numFmt formatCode="#,##0.0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tx>
                <c:rich>
                  <a:bodyPr/>
                  <a:p>
                    <a:r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</a:t>
                    </a:r>
                    <a:fld id="{AE211DC4-A272-4FF5-80D6-DA62F1ABD1B0}" type="VALUE"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217.364,50</a:t>
                    </a:fld>
                  </a:p>
                </c:rich>
              </c:tx>
              <c:numFmt formatCode="#,##0.0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.00" sourceLinked="0"/>
            <c:txPr>
              <a:bodyPr wrap="square"/>
              <a:lstStyle/>
              <a:p>
                <a:pPr>
                  <a:defRPr sz="9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HISTORICO!$B$11:$B$19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HISTORICO!$C$11:$C$19</c:f>
              <c:numCache>
                <c:formatCode>"R$ "#,##0.00</c:formatCode>
                <c:ptCount val="9"/>
                <c:pt idx="0">
                  <c:v>117705.76</c:v>
                </c:pt>
                <c:pt idx="1">
                  <c:v>232629.86</c:v>
                </c:pt>
                <c:pt idx="2">
                  <c:v>169659.6</c:v>
                </c:pt>
                <c:pt idx="3">
                  <c:v>95820.32</c:v>
                </c:pt>
                <c:pt idx="4">
                  <c:v>42628.41</c:v>
                </c:pt>
                <c:pt idx="5">
                  <c:v>99743.84</c:v>
                </c:pt>
                <c:pt idx="6">
                  <c:v>163054.25</c:v>
                </c:pt>
                <c:pt idx="7">
                  <c:v>164392.28</c:v>
                </c:pt>
                <c:pt idx="8">
                  <c:v>217364.5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4904235"/>
        <c:axId val="45965290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Lbls>
            <c:dLbl>
              <c:idx val="0"/>
              <c:layout>
                <c:manualLayout>
                  <c:x val="-0.0500724602676199"/>
                  <c:y val="-0.034316019341756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49599858299921"/>
                  <c:y val="-0.024992231609794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73930674309883"/>
                  <c:y val="0.012478552487911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632285611537822"/>
                  <c:y val="0.012478552487911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76661889656431"/>
                  <c:y val="-0.037435657463734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240329237986356"/>
                  <c:y val="0.034234220956353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08495563821393"/>
                  <c:y val="0.034339355217471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15516695382402"/>
                  <c:y val="0.028076743097800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45100880794809"/>
                  <c:y val="-0.031138097462245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9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HISTORICO!$B$11:$B$19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HISTORICO!$D$11:$D$19</c:f>
              <c:numCache>
                <c:formatCode>#,##0</c:formatCode>
                <c:ptCount val="9"/>
                <c:pt idx="0">
                  <c:v>135743</c:v>
                </c:pt>
                <c:pt idx="1">
                  <c:v>174923</c:v>
                </c:pt>
                <c:pt idx="2">
                  <c:v>143677</c:v>
                </c:pt>
                <c:pt idx="3">
                  <c:v>80908</c:v>
                </c:pt>
                <c:pt idx="4">
                  <c:v>47330</c:v>
                </c:pt>
                <c:pt idx="5">
                  <c:v>89402</c:v>
                </c:pt>
                <c:pt idx="6">
                  <c:v>131897</c:v>
                </c:pt>
                <c:pt idx="7">
                  <c:v>143281</c:v>
                </c:pt>
                <c:pt idx="8">
                  <c:v>188010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2501313"/>
        <c:axId val="79311230"/>
      </c:lineChart>
      <c:catAx>
        <c:axId val="24904235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5965290"/>
        <c:crosses val="autoZero"/>
        <c:auto val="1"/>
        <c:lblAlgn val="ctr"/>
        <c:lblOffset val="100"/>
        <c:noMultiLvlLbl val="0"/>
      </c:catAx>
      <c:valAx>
        <c:axId val="45965290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4904235"/>
        <c:crossBetween val="between"/>
      </c:valAx>
      <c:catAx>
        <c:axId val="22501313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9311230"/>
        <c:auto val="1"/>
        <c:lblAlgn val="ctr"/>
        <c:lblOffset val="100"/>
        <c:noMultiLvlLbl val="0"/>
      </c:catAx>
      <c:valAx>
        <c:axId val="79311230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2501313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164871262257862"/>
          <c:y val="0.786443821335623"/>
          <c:w val="0.236357095199876"/>
          <c:h val="0.0873824989382958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198000</xdr:colOff>
      <xdr:row>1</xdr:row>
      <xdr:rowOff>113040</xdr:rowOff>
    </xdr:from>
    <xdr:to>
      <xdr:col>18</xdr:col>
      <xdr:colOff>41040</xdr:colOff>
      <xdr:row>21</xdr:row>
      <xdr:rowOff>115920</xdr:rowOff>
    </xdr:to>
    <xdr:graphicFrame>
      <xdr:nvGraphicFramePr>
        <xdr:cNvPr id="1" name="Gráfico 1"/>
        <xdr:cNvGraphicFramePr/>
      </xdr:nvGraphicFramePr>
      <xdr:xfrm>
        <a:off x="7207200" y="294120"/>
        <a:ext cx="8830800" cy="3880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289440</xdr:colOff>
      <xdr:row>1</xdr:row>
      <xdr:rowOff>28440</xdr:rowOff>
    </xdr:from>
    <xdr:to>
      <xdr:col>13</xdr:col>
      <xdr:colOff>258120</xdr:colOff>
      <xdr:row>20</xdr:row>
      <xdr:rowOff>159120</xdr:rowOff>
    </xdr:to>
    <xdr:graphicFrame>
      <xdr:nvGraphicFramePr>
        <xdr:cNvPr id="2" name="Gráfico 1"/>
        <xdr:cNvGraphicFramePr/>
      </xdr:nvGraphicFramePr>
      <xdr:xfrm>
        <a:off x="5873760" y="218880"/>
        <a:ext cx="7657920" cy="3912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48.4</v>
      </c>
      <c r="D6" s="8" t="n">
        <v>100</v>
      </c>
    </row>
    <row r="7" customFormat="false" ht="15" hidden="false" customHeight="false" outlineLevel="0" collapsed="false">
      <c r="B7" s="9" t="s">
        <v>5</v>
      </c>
      <c r="C7" s="10" t="n">
        <v>48.78</v>
      </c>
      <c r="D7" s="11" t="n">
        <v>100</v>
      </c>
    </row>
    <row r="8" customFormat="false" ht="15" hidden="false" customHeight="false" outlineLevel="0" collapsed="false">
      <c r="B8" s="6" t="s">
        <v>6</v>
      </c>
      <c r="C8" s="7" t="n">
        <v>85.84</v>
      </c>
      <c r="D8" s="8" t="n">
        <v>176</v>
      </c>
    </row>
    <row r="9" customFormat="false" ht="15" hidden="false" customHeight="false" outlineLevel="0" collapsed="false">
      <c r="B9" s="9" t="s">
        <v>7</v>
      </c>
      <c r="C9" s="10" t="n">
        <v>61.59</v>
      </c>
      <c r="D9" s="11" t="n">
        <v>125</v>
      </c>
    </row>
    <row r="10" customFormat="false" ht="15" hidden="false" customHeight="false" outlineLevel="0" collapsed="false">
      <c r="B10" s="6" t="s">
        <v>8</v>
      </c>
      <c r="C10" s="7" t="n">
        <v>61.76</v>
      </c>
      <c r="D10" s="8" t="n">
        <v>125</v>
      </c>
    </row>
    <row r="11" customFormat="false" ht="15" hidden="false" customHeight="false" outlineLevel="0" collapsed="false">
      <c r="B11" s="9" t="s">
        <v>9</v>
      </c>
      <c r="C11" s="10" t="n">
        <v>1025.61</v>
      </c>
      <c r="D11" s="11" t="n">
        <v>2128</v>
      </c>
    </row>
    <row r="12" customFormat="false" ht="15" hidden="false" customHeight="false" outlineLevel="0" collapsed="false">
      <c r="B12" s="6" t="s">
        <v>10</v>
      </c>
      <c r="C12" s="7" t="n">
        <v>671.67</v>
      </c>
      <c r="D12" s="8" t="n">
        <v>1409</v>
      </c>
    </row>
    <row r="13" customFormat="false" ht="15" hidden="false" customHeight="false" outlineLevel="0" collapsed="false">
      <c r="B13" s="9" t="s">
        <v>11</v>
      </c>
      <c r="C13" s="10" t="n">
        <v>728.72</v>
      </c>
      <c r="D13" s="11" t="n">
        <v>1524</v>
      </c>
    </row>
    <row r="14" customFormat="false" ht="15" hidden="false" customHeight="false" outlineLevel="0" collapsed="false">
      <c r="B14" s="6" t="s">
        <v>12</v>
      </c>
      <c r="C14" s="7" t="n">
        <v>360.85</v>
      </c>
      <c r="D14" s="8" t="n">
        <v>739</v>
      </c>
    </row>
    <row r="15" customFormat="false" ht="15" hidden="false" customHeight="false" outlineLevel="0" collapsed="false">
      <c r="B15" s="9" t="s">
        <v>13</v>
      </c>
      <c r="C15" s="10" t="n">
        <v>421.5</v>
      </c>
      <c r="D15" s="11" t="n">
        <v>867</v>
      </c>
    </row>
    <row r="16" customFormat="false" ht="15" hidden="false" customHeight="false" outlineLevel="0" collapsed="false">
      <c r="B16" s="6" t="s">
        <v>14</v>
      </c>
      <c r="C16" s="7" t="n">
        <v>327.82</v>
      </c>
      <c r="D16" s="8" t="n">
        <v>684</v>
      </c>
    </row>
    <row r="17" customFormat="false" ht="15" hidden="false" customHeight="false" outlineLevel="0" collapsed="false">
      <c r="B17" s="9" t="s">
        <v>15</v>
      </c>
      <c r="C17" s="10" t="n">
        <v>327.82</v>
      </c>
      <c r="D17" s="11" t="n">
        <v>684</v>
      </c>
    </row>
    <row r="18" customFormat="false" ht="15" hidden="false" customHeight="false" outlineLevel="0" collapsed="false">
      <c r="B18" s="12" t="s">
        <v>16</v>
      </c>
      <c r="C18" s="13" t="n">
        <f aca="false">SUM(C6:C17)</f>
        <v>4170.36</v>
      </c>
      <c r="D18" s="14" t="n">
        <f aca="false">SUM(D6:D17)</f>
        <v>8661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4" customFormat="false" ht="22.5" hidden="false" customHeight="true" outlineLevel="0" collapsed="false">
      <c r="A4" s="15"/>
      <c r="B4" s="2" t="s">
        <v>0</v>
      </c>
      <c r="C4" s="2"/>
      <c r="D4" s="2"/>
    </row>
    <row r="5" customFormat="false" ht="17.35" hidden="false" customHeight="false" outlineLevel="0" collapsed="false">
      <c r="A5" s="16"/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384.79</v>
      </c>
      <c r="D6" s="8" t="n">
        <v>840</v>
      </c>
    </row>
    <row r="7" customFormat="false" ht="15" hidden="false" customHeight="false" outlineLevel="0" collapsed="false">
      <c r="B7" s="9" t="s">
        <v>5</v>
      </c>
      <c r="C7" s="10" t="n">
        <v>396.42</v>
      </c>
      <c r="D7" s="11" t="n">
        <v>1035</v>
      </c>
    </row>
    <row r="8" customFormat="false" ht="15" hidden="false" customHeight="false" outlineLevel="0" collapsed="false">
      <c r="B8" s="6" t="s">
        <v>6</v>
      </c>
      <c r="C8" s="7" t="n">
        <v>398.83</v>
      </c>
      <c r="D8" s="8" t="n">
        <v>1060</v>
      </c>
    </row>
    <row r="9" customFormat="false" ht="15" hidden="false" customHeight="false" outlineLevel="0" collapsed="false">
      <c r="B9" s="9" t="s">
        <v>7</v>
      </c>
      <c r="C9" s="10" t="n">
        <v>423.9</v>
      </c>
      <c r="D9" s="11" t="n">
        <v>1114</v>
      </c>
    </row>
    <row r="10" customFormat="false" ht="15" hidden="false" customHeight="false" outlineLevel="0" collapsed="false">
      <c r="B10" s="6" t="s">
        <v>8</v>
      </c>
      <c r="C10" s="7" t="n">
        <v>494.58</v>
      </c>
      <c r="D10" s="8" t="n">
        <v>1396</v>
      </c>
    </row>
    <row r="11" customFormat="false" ht="15" hidden="false" customHeight="false" outlineLevel="0" collapsed="false">
      <c r="B11" s="9" t="s">
        <v>9</v>
      </c>
      <c r="C11" s="10" t="n">
        <v>597.6</v>
      </c>
      <c r="D11" s="11" t="n">
        <v>1695</v>
      </c>
    </row>
    <row r="12" customFormat="false" ht="15" hidden="false" customHeight="false" outlineLevel="0" collapsed="false">
      <c r="B12" s="6" t="s">
        <v>10</v>
      </c>
      <c r="C12" s="7" t="n">
        <v>694.16</v>
      </c>
      <c r="D12" s="8" t="n">
        <v>1976</v>
      </c>
    </row>
    <row r="13" customFormat="false" ht="15" hidden="false" customHeight="false" outlineLevel="0" collapsed="false">
      <c r="B13" s="9" t="s">
        <v>11</v>
      </c>
      <c r="C13" s="10" t="n">
        <v>859.49</v>
      </c>
      <c r="D13" s="11" t="n">
        <v>2387</v>
      </c>
    </row>
    <row r="14" customFormat="false" ht="15" hidden="false" customHeight="false" outlineLevel="0" collapsed="false">
      <c r="B14" s="6" t="s">
        <v>12</v>
      </c>
      <c r="C14" s="7" t="n">
        <v>493.01</v>
      </c>
      <c r="D14" s="8" t="n">
        <v>1374</v>
      </c>
    </row>
    <row r="15" customFormat="false" ht="15" hidden="false" customHeight="false" outlineLevel="0" collapsed="false">
      <c r="B15" s="9" t="s">
        <v>13</v>
      </c>
      <c r="C15" s="10" t="n">
        <v>399.38</v>
      </c>
      <c r="D15" s="11" t="n">
        <v>1108</v>
      </c>
    </row>
    <row r="16" customFormat="false" ht="15" hidden="false" customHeight="false" outlineLevel="0" collapsed="false">
      <c r="B16" s="6" t="s">
        <v>14</v>
      </c>
      <c r="C16" s="7" t="n">
        <v>469.11</v>
      </c>
      <c r="D16" s="8" t="n">
        <v>1174</v>
      </c>
    </row>
    <row r="17" customFormat="false" ht="15" hidden="false" customHeight="false" outlineLevel="0" collapsed="false">
      <c r="B17" s="9" t="s">
        <v>15</v>
      </c>
      <c r="C17" s="10" t="n">
        <v>498.26</v>
      </c>
      <c r="D17" s="11" t="n">
        <v>1174</v>
      </c>
    </row>
    <row r="18" customFormat="false" ht="15" hidden="false" customHeight="false" outlineLevel="0" collapsed="false">
      <c r="B18" s="12" t="s">
        <v>16</v>
      </c>
      <c r="C18" s="13" t="n">
        <f aca="false">SUM(C6:C17)</f>
        <v>6109.53</v>
      </c>
      <c r="D18" s="14" t="n">
        <f aca="false">SUM(D6:D17)</f>
        <v>16333</v>
      </c>
    </row>
    <row r="19" customFormat="false" ht="14.25" hidden="false" customHeight="false" outlineLevel="0" collapsed="false">
      <c r="C19" s="17"/>
      <c r="D19" s="17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4" customFormat="false" ht="22.5" hidden="false" customHeight="true" outlineLevel="0" collapsed="false">
      <c r="A4" s="15"/>
      <c r="B4" s="2" t="s">
        <v>0</v>
      </c>
      <c r="C4" s="2"/>
      <c r="D4" s="2"/>
    </row>
    <row r="5" customFormat="false" ht="17.35" hidden="false" customHeight="false" outlineLevel="0" collapsed="false">
      <c r="A5" s="16"/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23973.44</v>
      </c>
      <c r="D6" s="8" t="n">
        <v>67662</v>
      </c>
    </row>
    <row r="7" customFormat="false" ht="15" hidden="false" customHeight="false" outlineLevel="0" collapsed="false">
      <c r="B7" s="9" t="s">
        <v>5</v>
      </c>
      <c r="C7" s="10" t="n">
        <v>30107.42</v>
      </c>
      <c r="D7" s="11" t="n">
        <v>82882</v>
      </c>
    </row>
    <row r="8" customFormat="false" ht="15" hidden="false" customHeight="false" outlineLevel="0" collapsed="false">
      <c r="B8" s="6" t="s">
        <v>6</v>
      </c>
      <c r="C8" s="7" t="n">
        <v>23562.85</v>
      </c>
      <c r="D8" s="8" t="n">
        <v>64564</v>
      </c>
    </row>
    <row r="9" customFormat="false" ht="15" hidden="false" customHeight="false" outlineLevel="0" collapsed="false">
      <c r="B9" s="9" t="s">
        <v>7</v>
      </c>
      <c r="C9" s="10" t="n">
        <v>19343.18</v>
      </c>
      <c r="D9" s="11" t="n">
        <v>52801</v>
      </c>
    </row>
    <row r="10" customFormat="false" ht="15" hidden="false" customHeight="false" outlineLevel="0" collapsed="false">
      <c r="B10" s="6" t="s">
        <v>8</v>
      </c>
      <c r="C10" s="7" t="n">
        <v>18449.98</v>
      </c>
      <c r="D10" s="8" t="n">
        <v>51895</v>
      </c>
    </row>
    <row r="11" customFormat="false" ht="15" hidden="false" customHeight="false" outlineLevel="0" collapsed="false">
      <c r="B11" s="9" t="s">
        <v>9</v>
      </c>
      <c r="C11" s="10" t="n">
        <v>15563.78</v>
      </c>
      <c r="D11" s="11" t="n">
        <v>44713</v>
      </c>
    </row>
    <row r="12" customFormat="false" ht="15" hidden="false" customHeight="false" outlineLevel="0" collapsed="false">
      <c r="B12" s="6" t="s">
        <v>10</v>
      </c>
      <c r="C12" s="7" t="n">
        <v>15765.81</v>
      </c>
      <c r="D12" s="8" t="n">
        <v>46510</v>
      </c>
    </row>
    <row r="13" customFormat="false" ht="15" hidden="false" customHeight="false" outlineLevel="0" collapsed="false">
      <c r="B13" s="9" t="s">
        <v>11</v>
      </c>
      <c r="C13" s="10" t="n">
        <v>17995.86</v>
      </c>
      <c r="D13" s="11" t="n">
        <v>52670</v>
      </c>
    </row>
    <row r="14" customFormat="false" ht="15" hidden="false" customHeight="false" outlineLevel="0" collapsed="false">
      <c r="B14" s="6" t="s">
        <v>12</v>
      </c>
      <c r="C14" s="7" t="n">
        <v>16107.38</v>
      </c>
      <c r="D14" s="8" t="n">
        <v>47307</v>
      </c>
    </row>
    <row r="15" customFormat="false" ht="15" hidden="false" customHeight="false" outlineLevel="0" collapsed="false">
      <c r="B15" s="9" t="s">
        <v>13</v>
      </c>
      <c r="C15" s="10" t="n">
        <v>16765.08</v>
      </c>
      <c r="D15" s="11" t="n">
        <v>47667</v>
      </c>
    </row>
    <row r="16" customFormat="false" ht="15" hidden="false" customHeight="false" outlineLevel="0" collapsed="false">
      <c r="B16" s="6" t="s">
        <v>14</v>
      </c>
      <c r="C16" s="7" t="n">
        <v>21726.26</v>
      </c>
      <c r="D16" s="8" t="n">
        <v>61163</v>
      </c>
    </row>
    <row r="17" customFormat="false" ht="15" hidden="false" customHeight="false" outlineLevel="0" collapsed="false">
      <c r="B17" s="9" t="s">
        <v>15</v>
      </c>
      <c r="C17" s="10" t="n">
        <v>23902.88</v>
      </c>
      <c r="D17" s="11" t="n">
        <v>68320</v>
      </c>
    </row>
    <row r="18" customFormat="false" ht="15" hidden="false" customHeight="false" outlineLevel="0" collapsed="false">
      <c r="B18" s="12" t="s">
        <v>16</v>
      </c>
      <c r="C18" s="13" t="n">
        <f aca="false">SUM(C6:C17)</f>
        <v>243263.92</v>
      </c>
      <c r="D18" s="14" t="n">
        <f aca="false">SUM(D6:D17)</f>
        <v>688154</v>
      </c>
    </row>
    <row r="19" customFormat="false" ht="14.25" hidden="false" customHeight="false" outlineLevel="0" collapsed="false">
      <c r="C19" s="17"/>
      <c r="D19" s="17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4" customFormat="false" ht="22.5" hidden="false" customHeight="true" outlineLevel="0" collapsed="false">
      <c r="A4" s="15"/>
      <c r="B4" s="2" t="s">
        <v>0</v>
      </c>
      <c r="C4" s="2"/>
      <c r="D4" s="2"/>
    </row>
    <row r="5" customFormat="false" ht="17.35" hidden="false" customHeight="false" outlineLevel="0" collapsed="false">
      <c r="A5" s="16"/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/>
      <c r="D6" s="8"/>
    </row>
    <row r="7" customFormat="false" ht="15" hidden="false" customHeight="false" outlineLevel="0" collapsed="false">
      <c r="B7" s="9" t="s">
        <v>5</v>
      </c>
      <c r="C7" s="10"/>
      <c r="D7" s="11"/>
    </row>
    <row r="8" customFormat="false" ht="15" hidden="false" customHeight="false" outlineLevel="0" collapsed="false">
      <c r="B8" s="6" t="s">
        <v>6</v>
      </c>
      <c r="C8" s="7"/>
      <c r="D8" s="8"/>
    </row>
    <row r="9" customFormat="false" ht="15" hidden="false" customHeight="false" outlineLevel="0" collapsed="false">
      <c r="B9" s="9" t="s">
        <v>7</v>
      </c>
      <c r="C9" s="10"/>
      <c r="D9" s="11"/>
    </row>
    <row r="10" customFormat="false" ht="15" hidden="false" customHeight="false" outlineLevel="0" collapsed="false">
      <c r="B10" s="6" t="s">
        <v>8</v>
      </c>
      <c r="C10" s="7"/>
      <c r="D10" s="8"/>
    </row>
    <row r="11" customFormat="false" ht="15" hidden="false" customHeight="false" outlineLevel="0" collapsed="false">
      <c r="B11" s="9" t="s">
        <v>9</v>
      </c>
      <c r="C11" s="10"/>
      <c r="D11" s="11"/>
    </row>
    <row r="12" customFormat="false" ht="15" hidden="false" customHeight="false" outlineLevel="0" collapsed="false">
      <c r="B12" s="6" t="s">
        <v>10</v>
      </c>
      <c r="C12" s="7"/>
      <c r="D12" s="8"/>
    </row>
    <row r="13" customFormat="false" ht="15" hidden="false" customHeight="false" outlineLevel="0" collapsed="false">
      <c r="B13" s="9" t="s">
        <v>11</v>
      </c>
      <c r="C13" s="10"/>
      <c r="D13" s="11"/>
    </row>
    <row r="14" customFormat="false" ht="15" hidden="false" customHeight="false" outlineLevel="0" collapsed="false">
      <c r="B14" s="6" t="s">
        <v>12</v>
      </c>
      <c r="C14" s="7"/>
      <c r="D14" s="8"/>
    </row>
    <row r="15" customFormat="false" ht="15" hidden="false" customHeight="false" outlineLevel="0" collapsed="false">
      <c r="B15" s="9" t="s">
        <v>13</v>
      </c>
      <c r="C15" s="10"/>
      <c r="D15" s="11"/>
    </row>
    <row r="16" customFormat="false" ht="15" hidden="false" customHeight="false" outlineLevel="0" collapsed="false">
      <c r="B16" s="6" t="s">
        <v>14</v>
      </c>
      <c r="C16" s="7"/>
      <c r="D16" s="8"/>
    </row>
    <row r="17" customFormat="false" ht="15" hidden="false" customHeight="false" outlineLevel="0" collapsed="false">
      <c r="B17" s="9" t="s">
        <v>15</v>
      </c>
      <c r="C17" s="10"/>
      <c r="D17" s="11"/>
    </row>
    <row r="18" customFormat="false" ht="15" hidden="false" customHeight="false" outlineLevel="0" collapsed="false">
      <c r="B18" s="12" t="s">
        <v>16</v>
      </c>
      <c r="C18" s="13" t="n">
        <f aca="false">SUM(C6:C17)</f>
        <v>0</v>
      </c>
      <c r="D18" s="14" t="n">
        <f aca="false">SUM(D6:D17)</f>
        <v>0</v>
      </c>
    </row>
    <row r="19" customFormat="false" ht="14.25" hidden="false" customHeight="false" outlineLevel="0" collapsed="false">
      <c r="C19" s="17"/>
      <c r="D19" s="17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7781.06</v>
      </c>
      <c r="D6" s="8" t="n">
        <f aca="false">421+7949</f>
        <v>8370</v>
      </c>
    </row>
    <row r="7" customFormat="false" ht="15" hidden="false" customHeight="false" outlineLevel="0" collapsed="false">
      <c r="B7" s="9" t="s">
        <v>5</v>
      </c>
      <c r="C7" s="10" t="n">
        <v>8839.9</v>
      </c>
      <c r="D7" s="11" t="n">
        <f aca="false">649+9302</f>
        <v>9951</v>
      </c>
    </row>
    <row r="8" customFormat="false" ht="15" hidden="false" customHeight="false" outlineLevel="0" collapsed="false">
      <c r="B8" s="6" t="s">
        <v>6</v>
      </c>
      <c r="C8" s="7" t="n">
        <v>10906.24</v>
      </c>
      <c r="D8" s="8" t="n">
        <f aca="false">1768+11558</f>
        <v>13326</v>
      </c>
    </row>
    <row r="9" customFormat="false" ht="15" hidden="false" customHeight="false" outlineLevel="0" collapsed="false">
      <c r="B9" s="9" t="s">
        <v>7</v>
      </c>
      <c r="C9" s="10" t="n">
        <v>12937.47</v>
      </c>
      <c r="D9" s="11" t="n">
        <f aca="false">2482+12346</f>
        <v>14828</v>
      </c>
    </row>
    <row r="10" customFormat="false" ht="15" hidden="false" customHeight="false" outlineLevel="0" collapsed="false">
      <c r="B10" s="6" t="s">
        <v>8</v>
      </c>
      <c r="C10" s="7" t="n">
        <v>11414.87</v>
      </c>
      <c r="D10" s="8" t="n">
        <f aca="false">2451+11222</f>
        <v>13673</v>
      </c>
    </row>
    <row r="11" customFormat="false" ht="15" hidden="false" customHeight="false" outlineLevel="0" collapsed="false">
      <c r="B11" s="9" t="s">
        <v>9</v>
      </c>
      <c r="C11" s="10" t="n">
        <v>9893.73</v>
      </c>
      <c r="D11" s="11" t="n">
        <f aca="false">1786+10195</f>
        <v>11981</v>
      </c>
    </row>
    <row r="12" customFormat="false" ht="15" hidden="false" customHeight="false" outlineLevel="0" collapsed="false">
      <c r="B12" s="6" t="s">
        <v>10</v>
      </c>
      <c r="C12" s="7" t="n">
        <v>8749.82</v>
      </c>
      <c r="D12" s="8" t="n">
        <f aca="false">1302+9389</f>
        <v>10691</v>
      </c>
    </row>
    <row r="13" customFormat="false" ht="15" hidden="false" customHeight="false" outlineLevel="0" collapsed="false">
      <c r="B13" s="9" t="s">
        <v>11</v>
      </c>
      <c r="C13" s="10" t="n">
        <v>9163.51</v>
      </c>
      <c r="D13" s="11" t="n">
        <f aca="false">1661+9494</f>
        <v>11155</v>
      </c>
    </row>
    <row r="14" customFormat="false" ht="15" hidden="false" customHeight="false" outlineLevel="0" collapsed="false">
      <c r="B14" s="6" t="s">
        <v>12</v>
      </c>
      <c r="C14" s="7" t="n">
        <v>11112.41</v>
      </c>
      <c r="D14" s="8" t="n">
        <f aca="false">2246+11069</f>
        <v>13315</v>
      </c>
    </row>
    <row r="15" customFormat="false" ht="15" hidden="false" customHeight="false" outlineLevel="0" collapsed="false">
      <c r="B15" s="9" t="s">
        <v>13</v>
      </c>
      <c r="C15" s="10" t="n">
        <v>8638.8</v>
      </c>
      <c r="D15" s="11" t="n">
        <f aca="false">1594+8636</f>
        <v>10230</v>
      </c>
    </row>
    <row r="16" customFormat="false" ht="15" hidden="false" customHeight="false" outlineLevel="0" collapsed="false">
      <c r="B16" s="6" t="s">
        <v>14</v>
      </c>
      <c r="C16" s="7" t="n">
        <v>6060.4</v>
      </c>
      <c r="D16" s="8" t="n">
        <f aca="false">598+6077</f>
        <v>6675</v>
      </c>
    </row>
    <row r="17" customFormat="false" ht="15" hidden="false" customHeight="false" outlineLevel="0" collapsed="false">
      <c r="B17" s="9" t="s">
        <v>15</v>
      </c>
      <c r="C17" s="10" t="n">
        <v>7020.32</v>
      </c>
      <c r="D17" s="11" t="n">
        <f aca="false">731+7608</f>
        <v>8339</v>
      </c>
    </row>
    <row r="18" customFormat="false" ht="15" hidden="false" customHeight="false" outlineLevel="0" collapsed="false">
      <c r="B18" s="12" t="s">
        <v>16</v>
      </c>
      <c r="C18" s="13" t="n">
        <f aca="false">SUM(C6:C17)</f>
        <v>112518.53</v>
      </c>
      <c r="D18" s="14" t="n">
        <f aca="false">SUM(D6:D17)</f>
        <v>132534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6341.72</v>
      </c>
      <c r="D6" s="8" t="n">
        <f aca="false">407+7097</f>
        <v>7504</v>
      </c>
    </row>
    <row r="7" customFormat="false" ht="15" hidden="false" customHeight="false" outlineLevel="0" collapsed="false">
      <c r="B7" s="9" t="s">
        <v>5</v>
      </c>
      <c r="C7" s="18" t="n">
        <v>8914.98</v>
      </c>
      <c r="D7" s="19" t="n">
        <f aca="false">1266+10508</f>
        <v>11774</v>
      </c>
    </row>
    <row r="8" customFormat="false" ht="15" hidden="false" customHeight="false" outlineLevel="0" collapsed="false">
      <c r="B8" s="6" t="s">
        <v>6</v>
      </c>
      <c r="C8" s="7" t="n">
        <v>12039.62</v>
      </c>
      <c r="D8" s="8" t="n">
        <f aca="false">2428+13251</f>
        <v>15679</v>
      </c>
    </row>
    <row r="9" customFormat="false" ht="15" hidden="false" customHeight="false" outlineLevel="0" collapsed="false">
      <c r="B9" s="9" t="s">
        <v>7</v>
      </c>
      <c r="C9" s="18" t="n">
        <v>8847.2</v>
      </c>
      <c r="D9" s="19" t="n">
        <f aca="false">1289+9308</f>
        <v>10597</v>
      </c>
    </row>
    <row r="10" customFormat="false" ht="15" hidden="false" customHeight="false" outlineLevel="0" collapsed="false">
      <c r="B10" s="6" t="s">
        <v>8</v>
      </c>
      <c r="C10" s="7" t="n">
        <v>10358.67</v>
      </c>
      <c r="D10" s="8" t="n">
        <f aca="false">1834+9266</f>
        <v>11100</v>
      </c>
    </row>
    <row r="11" customFormat="false" ht="15" hidden="false" customHeight="false" outlineLevel="0" collapsed="false">
      <c r="B11" s="9" t="s">
        <v>9</v>
      </c>
      <c r="C11" s="18" t="n">
        <v>11383.18</v>
      </c>
      <c r="D11" s="19" t="n">
        <f aca="false">2172+10648</f>
        <v>12820</v>
      </c>
    </row>
    <row r="12" customFormat="false" ht="15" hidden="false" customHeight="false" outlineLevel="0" collapsed="false">
      <c r="B12" s="6" t="s">
        <v>10</v>
      </c>
      <c r="C12" s="7" t="n">
        <v>10356.22</v>
      </c>
      <c r="D12" s="8" t="n">
        <f aca="false">2161+9534</f>
        <v>11695</v>
      </c>
    </row>
    <row r="13" customFormat="false" ht="15" hidden="false" customHeight="false" outlineLevel="0" collapsed="false">
      <c r="B13" s="9" t="s">
        <v>11</v>
      </c>
      <c r="C13" s="18" t="n">
        <v>9541.89</v>
      </c>
      <c r="D13" s="19" t="n">
        <f aca="false">1938+9508</f>
        <v>11446</v>
      </c>
    </row>
    <row r="14" customFormat="false" ht="15" hidden="false" customHeight="false" outlineLevel="0" collapsed="false">
      <c r="B14" s="6" t="s">
        <v>12</v>
      </c>
      <c r="C14" s="7" t="n">
        <v>6779.3</v>
      </c>
      <c r="D14" s="8" t="n">
        <f aca="false">3034+7524</f>
        <v>10558</v>
      </c>
    </row>
    <row r="15" customFormat="false" ht="15" hidden="false" customHeight="false" outlineLevel="0" collapsed="false">
      <c r="B15" s="9" t="s">
        <v>13</v>
      </c>
      <c r="C15" s="18" t="n">
        <v>8091.76</v>
      </c>
      <c r="D15" s="19" t="n">
        <f aca="false">1621+8227</f>
        <v>9848</v>
      </c>
    </row>
    <row r="16" customFormat="false" ht="15" hidden="false" customHeight="false" outlineLevel="0" collapsed="false">
      <c r="B16" s="6" t="s">
        <v>14</v>
      </c>
      <c r="C16" s="7" t="n">
        <v>10880.04</v>
      </c>
      <c r="D16" s="8" t="n">
        <f aca="false">1529+9170</f>
        <v>10699</v>
      </c>
    </row>
    <row r="17" customFormat="false" ht="15" hidden="false" customHeight="false" outlineLevel="0" collapsed="false">
      <c r="B17" s="9" t="s">
        <v>15</v>
      </c>
      <c r="C17" s="18" t="n">
        <v>14171.18</v>
      </c>
      <c r="D17" s="19" t="n">
        <f aca="false">2333+9690</f>
        <v>12023</v>
      </c>
    </row>
    <row r="18" customFormat="false" ht="15" hidden="false" customHeight="false" outlineLevel="0" collapsed="false">
      <c r="B18" s="12" t="s">
        <v>16</v>
      </c>
      <c r="C18" s="13" t="n">
        <f aca="false">SUM(C6:C17)</f>
        <v>117705.76</v>
      </c>
      <c r="D18" s="14" t="n">
        <f aca="false">SUM(D6:D17)</f>
        <v>135743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14914.87</v>
      </c>
      <c r="D6" s="8" t="n">
        <f aca="false">1050+7923</f>
        <v>8973</v>
      </c>
    </row>
    <row r="7" customFormat="false" ht="15" hidden="false" customHeight="false" outlineLevel="0" collapsed="false">
      <c r="B7" s="9" t="s">
        <v>5</v>
      </c>
      <c r="C7" s="10" t="n">
        <v>23569.2</v>
      </c>
      <c r="D7" s="11" t="n">
        <f aca="false">3066+14750</f>
        <v>17816</v>
      </c>
    </row>
    <row r="8" customFormat="false" ht="15" hidden="false" customHeight="false" outlineLevel="0" collapsed="false">
      <c r="B8" s="6" t="s">
        <v>6</v>
      </c>
      <c r="C8" s="7" t="n">
        <v>24648.98</v>
      </c>
      <c r="D8" s="8" t="n">
        <f aca="false">3476+13799</f>
        <v>17275</v>
      </c>
    </row>
    <row r="9" customFormat="false" ht="15" hidden="false" customHeight="false" outlineLevel="0" collapsed="false">
      <c r="B9" s="9" t="s">
        <v>7</v>
      </c>
      <c r="C9" s="10" t="n">
        <v>26018.9</v>
      </c>
      <c r="D9" s="11" t="n">
        <f aca="false">3742+13034</f>
        <v>16776</v>
      </c>
    </row>
    <row r="10" customFormat="false" ht="15" hidden="false" customHeight="false" outlineLevel="0" collapsed="false">
      <c r="B10" s="6" t="s">
        <v>8</v>
      </c>
      <c r="C10" s="7" t="n">
        <v>18645.06</v>
      </c>
      <c r="D10" s="8" t="n">
        <f aca="false">3305+11948</f>
        <v>15253</v>
      </c>
    </row>
    <row r="11" customFormat="false" ht="15" hidden="false" customHeight="false" outlineLevel="0" collapsed="false">
      <c r="B11" s="9" t="s">
        <v>9</v>
      </c>
      <c r="C11" s="10" t="n">
        <v>20733.05</v>
      </c>
      <c r="D11" s="11" t="n">
        <f aca="false">2743+10712</f>
        <v>13455</v>
      </c>
    </row>
    <row r="12" customFormat="false" ht="15" hidden="false" customHeight="false" outlineLevel="0" collapsed="false">
      <c r="B12" s="6" t="s">
        <v>10</v>
      </c>
      <c r="C12" s="7" t="n">
        <v>22703.85</v>
      </c>
      <c r="D12" s="8" t="n">
        <f aca="false">3522+13239</f>
        <v>16761</v>
      </c>
    </row>
    <row r="13" customFormat="false" ht="15" hidden="false" customHeight="false" outlineLevel="0" collapsed="false">
      <c r="B13" s="9" t="s">
        <v>11</v>
      </c>
      <c r="C13" s="20" t="n">
        <v>17646.39</v>
      </c>
      <c r="D13" s="11" t="n">
        <f aca="false">10795+2384</f>
        <v>13179</v>
      </c>
    </row>
    <row r="14" customFormat="false" ht="15" hidden="false" customHeight="false" outlineLevel="0" collapsed="false">
      <c r="B14" s="6" t="s">
        <v>12</v>
      </c>
      <c r="C14" s="7" t="n">
        <v>14764.31</v>
      </c>
      <c r="D14" s="8" t="n">
        <f aca="false">9033+2221</f>
        <v>11254</v>
      </c>
    </row>
    <row r="15" customFormat="false" ht="15" hidden="false" customHeight="false" outlineLevel="0" collapsed="false">
      <c r="B15" s="9" t="s">
        <v>13</v>
      </c>
      <c r="C15" s="10" t="n">
        <v>13181.07</v>
      </c>
      <c r="D15" s="11" t="n">
        <f aca="false">1718+8612</f>
        <v>10330</v>
      </c>
    </row>
    <row r="16" customFormat="false" ht="15" hidden="false" customHeight="false" outlineLevel="0" collapsed="false">
      <c r="B16" s="6" t="s">
        <v>14</v>
      </c>
      <c r="C16" s="7" t="n">
        <v>15295.14</v>
      </c>
      <c r="D16" s="8" t="n">
        <v>13339</v>
      </c>
    </row>
    <row r="17" customFormat="false" ht="15" hidden="false" customHeight="false" outlineLevel="0" collapsed="false">
      <c r="B17" s="9" t="s">
        <v>15</v>
      </c>
      <c r="C17" s="10" t="n">
        <v>20509.04</v>
      </c>
      <c r="D17" s="11" t="n">
        <f aca="false">17018+3494</f>
        <v>20512</v>
      </c>
    </row>
    <row r="18" customFormat="false" ht="15" hidden="false" customHeight="false" outlineLevel="0" collapsed="false">
      <c r="B18" s="12" t="s">
        <v>16</v>
      </c>
      <c r="C18" s="13" t="n">
        <f aca="false">SUM(C6:C17)</f>
        <v>232629.86</v>
      </c>
      <c r="D18" s="14" t="n">
        <f aca="false">SUM(D6:D17)</f>
        <v>174923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4" customFormat="false" ht="19.7" hidden="false" customHeight="false" outlineLevel="0" collapsed="false">
      <c r="B4" s="2" t="s">
        <v>0</v>
      </c>
      <c r="C4" s="2"/>
      <c r="D4" s="2"/>
    </row>
    <row r="5" customFormat="false" ht="17.35" hidden="false" customHeight="false" outlineLevel="0" collapsed="false"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10833.9</v>
      </c>
      <c r="D6" s="8" t="n">
        <f aca="false">8999+737</f>
        <v>9736</v>
      </c>
    </row>
    <row r="7" customFormat="false" ht="15" hidden="false" customHeight="false" outlineLevel="0" collapsed="false">
      <c r="B7" s="9" t="s">
        <v>5</v>
      </c>
      <c r="C7" s="10" t="n">
        <v>14345.37</v>
      </c>
      <c r="D7" s="11" t="n">
        <f aca="false">1184+15173</f>
        <v>16357</v>
      </c>
    </row>
    <row r="8" customFormat="false" ht="15" hidden="false" customHeight="false" outlineLevel="0" collapsed="false">
      <c r="B8" s="6" t="s">
        <v>6</v>
      </c>
      <c r="C8" s="7" t="n">
        <v>19268.35</v>
      </c>
      <c r="D8" s="8" t="n">
        <f aca="false">2646+15199</f>
        <v>17845</v>
      </c>
    </row>
    <row r="9" customFormat="false" ht="15" hidden="false" customHeight="false" outlineLevel="0" collapsed="false">
      <c r="B9" s="9" t="s">
        <v>7</v>
      </c>
      <c r="C9" s="10" t="n">
        <v>18068.02</v>
      </c>
      <c r="D9" s="11" t="n">
        <f aca="false">3131+12018</f>
        <v>15149</v>
      </c>
    </row>
    <row r="10" customFormat="false" ht="15" hidden="false" customHeight="false" outlineLevel="0" collapsed="false">
      <c r="B10" s="6" t="s">
        <v>8</v>
      </c>
      <c r="C10" s="7" t="n">
        <v>13148.36</v>
      </c>
      <c r="D10" s="8" t="n">
        <f aca="false">1711+9024</f>
        <v>10735</v>
      </c>
    </row>
    <row r="11" customFormat="false" ht="15" hidden="false" customHeight="false" outlineLevel="0" collapsed="false">
      <c r="B11" s="9" t="s">
        <v>9</v>
      </c>
      <c r="C11" s="10" t="n">
        <v>12157.64</v>
      </c>
      <c r="D11" s="11" t="n">
        <f aca="false">1526+8337</f>
        <v>9863</v>
      </c>
    </row>
    <row r="12" customFormat="false" ht="15" hidden="false" customHeight="false" outlineLevel="0" collapsed="false">
      <c r="B12" s="6" t="s">
        <v>10</v>
      </c>
      <c r="C12" s="7" t="n">
        <v>13486.35</v>
      </c>
      <c r="D12" s="8" t="n">
        <f aca="false">1825+9689</f>
        <v>11514</v>
      </c>
    </row>
    <row r="13" customFormat="false" ht="15" hidden="false" customHeight="false" outlineLevel="0" collapsed="false">
      <c r="B13" s="9" t="s">
        <v>11</v>
      </c>
      <c r="C13" s="10" t="n">
        <v>12315.74</v>
      </c>
      <c r="D13" s="11" t="n">
        <f aca="false">9025+1345</f>
        <v>10370</v>
      </c>
    </row>
    <row r="14" customFormat="false" ht="15" hidden="false" customHeight="false" outlineLevel="0" collapsed="false">
      <c r="B14" s="6" t="s">
        <v>12</v>
      </c>
      <c r="C14" s="7" t="n">
        <v>13926.66</v>
      </c>
      <c r="D14" s="8" t="n">
        <f aca="false">9631+2026</f>
        <v>11657</v>
      </c>
    </row>
    <row r="15" customFormat="false" ht="15" hidden="false" customHeight="false" outlineLevel="0" collapsed="false">
      <c r="B15" s="9" t="s">
        <v>13</v>
      </c>
      <c r="C15" s="10" t="n">
        <v>10384.56</v>
      </c>
      <c r="D15" s="11" t="n">
        <f aca="false">1301+5894</f>
        <v>7195</v>
      </c>
    </row>
    <row r="16" customFormat="false" ht="15" hidden="false" customHeight="false" outlineLevel="0" collapsed="false">
      <c r="B16" s="6" t="s">
        <v>14</v>
      </c>
      <c r="C16" s="7" t="n">
        <v>10909.72</v>
      </c>
      <c r="D16" s="8" t="n">
        <f aca="false">6946+1242</f>
        <v>8188</v>
      </c>
    </row>
    <row r="17" customFormat="false" ht="15" hidden="false" customHeight="false" outlineLevel="0" collapsed="false">
      <c r="B17" s="9" t="s">
        <v>15</v>
      </c>
      <c r="C17" s="10" t="n">
        <v>20814.93</v>
      </c>
      <c r="D17" s="11" t="n">
        <f aca="false">12232+2836</f>
        <v>15068</v>
      </c>
    </row>
    <row r="18" customFormat="false" ht="15" hidden="false" customHeight="false" outlineLevel="0" collapsed="false">
      <c r="B18" s="12" t="s">
        <v>16</v>
      </c>
      <c r="C18" s="13" t="n">
        <f aca="false">SUM(C6:C17)</f>
        <v>169659.6</v>
      </c>
      <c r="D18" s="14" t="n">
        <f aca="false">SUM(D6:D17)</f>
        <v>143677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1" width="21.33"/>
    <col collapsed="false" customWidth="true" hidden="false" outlineLevel="0" max="2" min="2" style="1" width="15.88"/>
    <col collapsed="false" customWidth="true" hidden="false" outlineLevel="0" max="3" min="3" style="1" width="20.44"/>
    <col collapsed="false" customWidth="true" hidden="false" outlineLevel="0" max="4" min="4" style="1" width="26.44"/>
  </cols>
  <sheetData>
    <row r="4" customFormat="false" ht="19.7" hidden="false" customHeight="false" outlineLevel="0" collapsed="false">
      <c r="B4" s="2" t="s">
        <v>17</v>
      </c>
      <c r="C4" s="2"/>
      <c r="D4" s="2"/>
    </row>
    <row r="5" customFormat="false" ht="17.35" hidden="false" customHeight="false" outlineLevel="0" collapsed="false"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11935.25</v>
      </c>
      <c r="D6" s="8" t="n">
        <f aca="false">9710+1280</f>
        <v>10990</v>
      </c>
    </row>
    <row r="7" customFormat="false" ht="15" hidden="false" customHeight="false" outlineLevel="0" collapsed="false">
      <c r="B7" s="9" t="s">
        <v>5</v>
      </c>
      <c r="C7" s="10" t="n">
        <v>14957.63</v>
      </c>
      <c r="D7" s="11" t="n">
        <f aca="false">15947+1909</f>
        <v>17856</v>
      </c>
    </row>
    <row r="8" customFormat="false" ht="15" hidden="false" customHeight="false" outlineLevel="0" collapsed="false">
      <c r="B8" s="6" t="s">
        <v>6</v>
      </c>
      <c r="C8" s="7" t="n">
        <v>16339.5</v>
      </c>
      <c r="D8" s="8" t="n">
        <f aca="false">14751+2022</f>
        <v>16773</v>
      </c>
    </row>
    <row r="9" customFormat="false" ht="15" hidden="false" customHeight="false" outlineLevel="0" collapsed="false">
      <c r="B9" s="9" t="s">
        <v>7</v>
      </c>
      <c r="C9" s="10" t="n">
        <v>7412.05</v>
      </c>
      <c r="D9" s="11" t="n">
        <f aca="false">3386+1171</f>
        <v>4557</v>
      </c>
    </row>
    <row r="10" customFormat="false" ht="15" hidden="false" customHeight="false" outlineLevel="0" collapsed="false">
      <c r="B10" s="6" t="s">
        <v>8</v>
      </c>
      <c r="C10" s="7" t="n">
        <v>7008.91</v>
      </c>
      <c r="D10" s="8" t="n">
        <f aca="false">3343+1027</f>
        <v>4370</v>
      </c>
    </row>
    <row r="11" customFormat="false" ht="15" hidden="false" customHeight="false" outlineLevel="0" collapsed="false">
      <c r="B11" s="9" t="s">
        <v>9</v>
      </c>
      <c r="C11" s="10" t="n">
        <v>6418.95</v>
      </c>
      <c r="D11" s="11" t="n">
        <f aca="false">2741+1028</f>
        <v>3769</v>
      </c>
    </row>
    <row r="12" customFormat="false" ht="15" hidden="false" customHeight="false" outlineLevel="0" collapsed="false">
      <c r="B12" s="6" t="s">
        <v>10</v>
      </c>
      <c r="C12" s="7" t="n">
        <v>6431.28</v>
      </c>
      <c r="D12" s="8" t="n">
        <f aca="false">2590+1230</f>
        <v>3820</v>
      </c>
    </row>
    <row r="13" customFormat="false" ht="15" hidden="false" customHeight="false" outlineLevel="0" collapsed="false">
      <c r="B13" s="9" t="s">
        <v>11</v>
      </c>
      <c r="C13" s="10" t="n">
        <v>6702.27</v>
      </c>
      <c r="D13" s="11" t="n">
        <f aca="false">2848+1220</f>
        <v>4068</v>
      </c>
    </row>
    <row r="14" customFormat="false" ht="15" hidden="false" customHeight="false" outlineLevel="0" collapsed="false">
      <c r="B14" s="6" t="s">
        <v>12</v>
      </c>
      <c r="C14" s="7" t="n">
        <v>7076.27</v>
      </c>
      <c r="D14" s="8" t="n">
        <f aca="false">3708+1091</f>
        <v>4799</v>
      </c>
    </row>
    <row r="15" customFormat="false" ht="15" hidden="false" customHeight="false" outlineLevel="0" collapsed="false">
      <c r="B15" s="9" t="s">
        <v>13</v>
      </c>
      <c r="C15" s="10" t="n">
        <v>6363.74</v>
      </c>
      <c r="D15" s="11" t="n">
        <f aca="false">2805+1253</f>
        <v>4058</v>
      </c>
    </row>
    <row r="16" customFormat="false" ht="15" hidden="false" customHeight="false" outlineLevel="0" collapsed="false">
      <c r="B16" s="6" t="s">
        <v>14</v>
      </c>
      <c r="C16" s="7" t="n">
        <v>2019.98</v>
      </c>
      <c r="D16" s="8" t="n">
        <f aca="false">1608+506</f>
        <v>2114</v>
      </c>
    </row>
    <row r="17" customFormat="false" ht="15" hidden="false" customHeight="false" outlineLevel="0" collapsed="false">
      <c r="B17" s="9" t="s">
        <v>15</v>
      </c>
      <c r="C17" s="10" t="n">
        <v>3154.49</v>
      </c>
      <c r="D17" s="11" t="n">
        <f aca="false">2609+1125</f>
        <v>3734</v>
      </c>
    </row>
    <row r="18" customFormat="false" ht="15" hidden="false" customHeight="false" outlineLevel="0" collapsed="false">
      <c r="B18" s="12" t="s">
        <v>16</v>
      </c>
      <c r="C18" s="13" t="n">
        <f aca="false">SUM(C6:C17)</f>
        <v>95820.32</v>
      </c>
      <c r="D18" s="14" t="n">
        <f aca="false">SUM(D6:D17)</f>
        <v>80908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22.11"/>
    <col collapsed="false" customWidth="true" hidden="false" outlineLevel="0" max="3" min="3" style="1" width="22.88"/>
    <col collapsed="false" customWidth="true" hidden="false" outlineLevel="0" max="4" min="4" style="1" width="26.44"/>
  </cols>
  <sheetData>
    <row r="4" customFormat="false" ht="19.7" hidden="false" customHeight="false" outlineLevel="0" collapsed="false">
      <c r="B4" s="2" t="s">
        <v>17</v>
      </c>
      <c r="C4" s="2"/>
      <c r="D4" s="2"/>
    </row>
    <row r="5" customFormat="false" ht="17.35" hidden="false" customHeight="false" outlineLevel="0" collapsed="false"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6" t="s">
        <v>4</v>
      </c>
      <c r="C6" s="7" t="n">
        <v>3594.62</v>
      </c>
      <c r="D6" s="8" t="n">
        <f aca="false">2478+1248</f>
        <v>3726</v>
      </c>
    </row>
    <row r="7" customFormat="false" ht="15" hidden="false" customHeight="false" outlineLevel="0" collapsed="false">
      <c r="B7" s="9" t="s">
        <v>5</v>
      </c>
      <c r="C7" s="10" t="n">
        <v>2957.77</v>
      </c>
      <c r="D7" s="11" t="n">
        <f aca="false">3055+1157</f>
        <v>4212</v>
      </c>
    </row>
    <row r="8" customFormat="false" ht="15" hidden="false" customHeight="false" outlineLevel="0" collapsed="false">
      <c r="B8" s="6" t="s">
        <v>6</v>
      </c>
      <c r="C8" s="7" t="n">
        <v>3399.52</v>
      </c>
      <c r="D8" s="8" t="n">
        <f aca="false">2638+1201</f>
        <v>3839</v>
      </c>
    </row>
    <row r="9" customFormat="false" ht="15" hidden="false" customHeight="false" outlineLevel="0" collapsed="false">
      <c r="B9" s="9" t="s">
        <v>7</v>
      </c>
      <c r="C9" s="10" t="n">
        <v>3725</v>
      </c>
      <c r="D9" s="11" t="n">
        <f aca="false">1375+2844</f>
        <v>4219</v>
      </c>
      <c r="F9" s="17"/>
    </row>
    <row r="10" customFormat="false" ht="15" hidden="false" customHeight="false" outlineLevel="0" collapsed="false">
      <c r="B10" s="6" t="s">
        <v>8</v>
      </c>
      <c r="C10" s="7" t="n">
        <v>3235.55</v>
      </c>
      <c r="D10" s="8" t="n">
        <f aca="false">1352+2571</f>
        <v>3923</v>
      </c>
      <c r="F10" s="17"/>
    </row>
    <row r="11" customFormat="false" ht="15" hidden="false" customHeight="false" outlineLevel="0" collapsed="false">
      <c r="B11" s="9" t="s">
        <v>9</v>
      </c>
      <c r="C11" s="10" t="n">
        <v>3333.67</v>
      </c>
      <c r="D11" s="11" t="n">
        <f aca="false">2832+1326</f>
        <v>4158</v>
      </c>
      <c r="F11" s="17"/>
    </row>
    <row r="12" customFormat="false" ht="15" hidden="false" customHeight="false" outlineLevel="0" collapsed="false">
      <c r="B12" s="6" t="s">
        <v>10</v>
      </c>
      <c r="C12" s="7" t="n">
        <v>3160.06</v>
      </c>
      <c r="D12" s="8" t="n">
        <f aca="false">1171+2717</f>
        <v>3888</v>
      </c>
      <c r="F12" s="17"/>
    </row>
    <row r="13" customFormat="false" ht="15" hidden="false" customHeight="false" outlineLevel="0" collapsed="false">
      <c r="B13" s="9" t="s">
        <v>11</v>
      </c>
      <c r="C13" s="10" t="n">
        <v>2698.19</v>
      </c>
      <c r="D13" s="11" t="n">
        <f aca="false">869+1934</f>
        <v>2803</v>
      </c>
      <c r="F13" s="17"/>
    </row>
    <row r="14" customFormat="false" ht="15" hidden="false" customHeight="false" outlineLevel="0" collapsed="false">
      <c r="B14" s="6" t="s">
        <v>12</v>
      </c>
      <c r="C14" s="7" t="n">
        <v>3584.83</v>
      </c>
      <c r="D14" s="8" t="n">
        <f aca="false">1124+2697</f>
        <v>3821</v>
      </c>
    </row>
    <row r="15" customFormat="false" ht="15" hidden="false" customHeight="false" outlineLevel="0" collapsed="false">
      <c r="B15" s="9" t="s">
        <v>13</v>
      </c>
      <c r="C15" s="10" t="n">
        <v>4179.91</v>
      </c>
      <c r="D15" s="11" t="n">
        <f aca="false">836+3222</f>
        <v>4058</v>
      </c>
      <c r="F15" s="17"/>
    </row>
    <row r="16" customFormat="false" ht="15" hidden="false" customHeight="false" outlineLevel="0" collapsed="false">
      <c r="B16" s="6" t="s">
        <v>14</v>
      </c>
      <c r="C16" s="7" t="n">
        <v>4217.11</v>
      </c>
      <c r="D16" s="8" t="n">
        <f aca="false">897+3416</f>
        <v>4313</v>
      </c>
      <c r="F16" s="17"/>
    </row>
    <row r="17" customFormat="false" ht="15" hidden="false" customHeight="false" outlineLevel="0" collapsed="false">
      <c r="B17" s="9" t="s">
        <v>15</v>
      </c>
      <c r="C17" s="10" t="n">
        <v>4542.18</v>
      </c>
      <c r="D17" s="11" t="n">
        <f aca="false">885+3485</f>
        <v>4370</v>
      </c>
      <c r="F17" s="17"/>
    </row>
    <row r="18" customFormat="false" ht="15" hidden="false" customHeight="false" outlineLevel="0" collapsed="false">
      <c r="B18" s="12" t="s">
        <v>16</v>
      </c>
      <c r="C18" s="13" t="n">
        <f aca="false">SUM(C6:C17)</f>
        <v>42628.41</v>
      </c>
      <c r="D18" s="14" t="n">
        <f aca="false">SUM(D6:D17)</f>
        <v>47330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1" width="44.33"/>
    <col collapsed="false" customWidth="true" hidden="false" outlineLevel="0" max="2" min="2" style="1" width="19.44"/>
    <col collapsed="false" customWidth="true" hidden="false" outlineLevel="0" max="3" min="3" style="1" width="20.44"/>
    <col collapsed="false" customWidth="true" hidden="false" outlineLevel="0" max="4" min="4" style="1" width="26.44"/>
  </cols>
  <sheetData>
    <row r="3" customFormat="false" ht="19.7" hidden="false" customHeight="false" outlineLevel="0" collapsed="false">
      <c r="B3" s="2" t="s">
        <v>17</v>
      </c>
      <c r="C3" s="2"/>
      <c r="D3" s="2"/>
    </row>
    <row r="4" customFormat="false" ht="17.35" hidden="false" customHeight="false" outlineLevel="0" collapsed="false">
      <c r="B4" s="3" t="s">
        <v>1</v>
      </c>
      <c r="C4" s="4" t="s">
        <v>2</v>
      </c>
      <c r="D4" s="5" t="s">
        <v>3</v>
      </c>
    </row>
    <row r="5" customFormat="false" ht="15" hidden="false" customHeight="false" outlineLevel="0" collapsed="false">
      <c r="B5" s="6" t="s">
        <v>4</v>
      </c>
      <c r="C5" s="7" t="n">
        <v>4472.83</v>
      </c>
      <c r="D5" s="8" t="n">
        <f aca="false">2913+294</f>
        <v>3207</v>
      </c>
    </row>
    <row r="6" customFormat="false" ht="15" hidden="false" customHeight="false" outlineLevel="0" collapsed="false">
      <c r="B6" s="9" t="s">
        <v>5</v>
      </c>
      <c r="C6" s="10" t="n">
        <v>4046.97</v>
      </c>
      <c r="D6" s="11" t="n">
        <f aca="false">3057+294</f>
        <v>3351</v>
      </c>
    </row>
    <row r="7" customFormat="false" ht="15" hidden="false" customHeight="false" outlineLevel="0" collapsed="false">
      <c r="B7" s="6" t="s">
        <v>6</v>
      </c>
      <c r="C7" s="7" t="n">
        <v>4138.66</v>
      </c>
      <c r="D7" s="8" t="n">
        <f aca="false">2878+282</f>
        <v>3160</v>
      </c>
      <c r="F7" s="17"/>
    </row>
    <row r="8" customFormat="false" ht="15" hidden="false" customHeight="false" outlineLevel="0" collapsed="false">
      <c r="B8" s="9" t="s">
        <v>7</v>
      </c>
      <c r="C8" s="10" t="n">
        <v>5705.59</v>
      </c>
      <c r="D8" s="11" t="n">
        <f aca="false">466+4524</f>
        <v>4990</v>
      </c>
      <c r="H8" s="17"/>
    </row>
    <row r="9" customFormat="false" ht="15" hidden="false" customHeight="false" outlineLevel="0" collapsed="false">
      <c r="B9" s="6" t="s">
        <v>8</v>
      </c>
      <c r="C9" s="7" t="n">
        <v>4698.91</v>
      </c>
      <c r="D9" s="8" t="n">
        <f aca="false">335+4134</f>
        <v>4469</v>
      </c>
    </row>
    <row r="10" customFormat="false" ht="15" hidden="false" customHeight="false" outlineLevel="0" collapsed="false">
      <c r="B10" s="9" t="s">
        <v>9</v>
      </c>
      <c r="C10" s="10" t="n">
        <v>4761.09</v>
      </c>
      <c r="D10" s="11" t="n">
        <f aca="false">444+4675</f>
        <v>5119</v>
      </c>
    </row>
    <row r="11" customFormat="false" ht="15" hidden="false" customHeight="false" outlineLevel="0" collapsed="false">
      <c r="B11" s="6" t="s">
        <v>10</v>
      </c>
      <c r="C11" s="7" t="n">
        <v>9535.24</v>
      </c>
      <c r="D11" s="8" t="n">
        <f aca="false">653+9030</f>
        <v>9683</v>
      </c>
    </row>
    <row r="12" customFormat="false" ht="15" hidden="false" customHeight="false" outlineLevel="0" collapsed="false">
      <c r="B12" s="9" t="s">
        <v>11</v>
      </c>
      <c r="C12" s="10" t="n">
        <v>9699.2</v>
      </c>
      <c r="D12" s="11" t="n">
        <f aca="false">504+8399</f>
        <v>8903</v>
      </c>
    </row>
    <row r="13" customFormat="false" ht="15" hidden="false" customHeight="false" outlineLevel="0" collapsed="false">
      <c r="B13" s="6" t="s">
        <v>12</v>
      </c>
      <c r="C13" s="7" t="n">
        <v>22923.06</v>
      </c>
      <c r="D13" s="8" t="n">
        <v>23620</v>
      </c>
    </row>
    <row r="14" customFormat="false" ht="15" hidden="false" customHeight="false" outlineLevel="0" collapsed="false">
      <c r="B14" s="9" t="s">
        <v>13</v>
      </c>
      <c r="C14" s="10" t="n">
        <v>9660.06</v>
      </c>
      <c r="D14" s="11" t="n">
        <v>8460</v>
      </c>
    </row>
    <row r="15" customFormat="false" ht="15" hidden="false" customHeight="false" outlineLevel="0" collapsed="false">
      <c r="B15" s="6" t="s">
        <v>14</v>
      </c>
      <c r="C15" s="7" t="n">
        <v>7108.88</v>
      </c>
      <c r="D15" s="8" t="n">
        <v>5712</v>
      </c>
    </row>
    <row r="16" customFormat="false" ht="15" hidden="false" customHeight="false" outlineLevel="0" collapsed="false">
      <c r="B16" s="9" t="s">
        <v>15</v>
      </c>
      <c r="C16" s="10" t="n">
        <v>12993.35</v>
      </c>
      <c r="D16" s="11" t="n">
        <v>8728</v>
      </c>
    </row>
    <row r="17" customFormat="false" ht="15" hidden="false" customHeight="false" outlineLevel="0" collapsed="false">
      <c r="B17" s="12" t="s">
        <v>16</v>
      </c>
      <c r="C17" s="13" t="n">
        <f aca="false">SUM(C5:C16)</f>
        <v>99743.84</v>
      </c>
      <c r="D17" s="14" t="n">
        <f aca="false">SUM(D5:D16)</f>
        <v>89402</v>
      </c>
    </row>
  </sheetData>
  <mergeCells count="1">
    <mergeCell ref="B3:D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1" width="44.33"/>
    <col collapsed="false" customWidth="true" hidden="false" outlineLevel="0" max="2" min="2" style="1" width="19.44"/>
    <col collapsed="false" customWidth="true" hidden="false" outlineLevel="0" max="3" min="3" style="1" width="20.44"/>
    <col collapsed="false" customWidth="true" hidden="false" outlineLevel="0" max="4" min="4" style="1" width="26.44"/>
  </cols>
  <sheetData>
    <row r="3" customFormat="false" ht="19.7" hidden="false" customHeight="false" outlineLevel="0" collapsed="false">
      <c r="B3" s="2" t="s">
        <v>17</v>
      </c>
      <c r="C3" s="2"/>
      <c r="D3" s="2"/>
    </row>
    <row r="4" customFormat="false" ht="17.35" hidden="false" customHeight="false" outlineLevel="0" collapsed="false">
      <c r="B4" s="3" t="s">
        <v>1</v>
      </c>
      <c r="C4" s="4" t="s">
        <v>2</v>
      </c>
      <c r="D4" s="5" t="s">
        <v>3</v>
      </c>
    </row>
    <row r="5" customFormat="false" ht="15" hidden="false" customHeight="false" outlineLevel="0" collapsed="false">
      <c r="B5" s="6" t="s">
        <v>4</v>
      </c>
      <c r="C5" s="7" t="n">
        <v>10939.05</v>
      </c>
      <c r="D5" s="8" t="n">
        <v>7802</v>
      </c>
    </row>
    <row r="6" customFormat="false" ht="15" hidden="false" customHeight="false" outlineLevel="0" collapsed="false">
      <c r="B6" s="9" t="s">
        <v>5</v>
      </c>
      <c r="C6" s="10" t="n">
        <v>12099.49</v>
      </c>
      <c r="D6" s="11" t="n">
        <v>9455</v>
      </c>
    </row>
    <row r="7" customFormat="false" ht="15" hidden="false" customHeight="false" outlineLevel="0" collapsed="false">
      <c r="B7" s="6" t="s">
        <v>6</v>
      </c>
      <c r="C7" s="7" t="n">
        <v>24220.69</v>
      </c>
      <c r="D7" s="8" t="n">
        <v>13294</v>
      </c>
      <c r="F7" s="17"/>
    </row>
    <row r="8" customFormat="false" ht="15" hidden="false" customHeight="false" outlineLevel="0" collapsed="false">
      <c r="B8" s="9" t="s">
        <v>7</v>
      </c>
      <c r="C8" s="10" t="n">
        <v>32055.26</v>
      </c>
      <c r="D8" s="11" t="n">
        <v>29516</v>
      </c>
      <c r="H8" s="17"/>
    </row>
    <row r="9" customFormat="false" ht="15" hidden="false" customHeight="false" outlineLevel="0" collapsed="false">
      <c r="B9" s="6" t="s">
        <v>8</v>
      </c>
      <c r="C9" s="7" t="n">
        <v>10727.23</v>
      </c>
      <c r="D9" s="8" t="n">
        <v>9206</v>
      </c>
    </row>
    <row r="10" customFormat="false" ht="15" hidden="false" customHeight="false" outlineLevel="0" collapsed="false">
      <c r="B10" s="9" t="s">
        <v>9</v>
      </c>
      <c r="C10" s="10" t="n">
        <v>7767.64</v>
      </c>
      <c r="D10" s="11" t="n">
        <v>6933</v>
      </c>
    </row>
    <row r="11" customFormat="false" ht="15" hidden="false" customHeight="false" outlineLevel="0" collapsed="false">
      <c r="B11" s="6" t="s">
        <v>10</v>
      </c>
      <c r="C11" s="7" t="n">
        <v>11142.98</v>
      </c>
      <c r="D11" s="8" t="n">
        <v>10208</v>
      </c>
    </row>
    <row r="12" customFormat="false" ht="15" hidden="false" customHeight="false" outlineLevel="0" collapsed="false">
      <c r="B12" s="9" t="s">
        <v>11</v>
      </c>
      <c r="C12" s="10" t="n">
        <v>11309.93</v>
      </c>
      <c r="D12" s="11" t="n">
        <v>9678</v>
      </c>
    </row>
    <row r="13" customFormat="false" ht="15" hidden="false" customHeight="false" outlineLevel="0" collapsed="false">
      <c r="B13" s="6" t="s">
        <v>12</v>
      </c>
      <c r="C13" s="7" t="n">
        <v>11545.66</v>
      </c>
      <c r="D13" s="8" t="n">
        <v>9994</v>
      </c>
    </row>
    <row r="14" customFormat="false" ht="15" hidden="false" customHeight="false" outlineLevel="0" collapsed="false">
      <c r="B14" s="9" t="s">
        <v>13</v>
      </c>
      <c r="C14" s="10" t="n">
        <v>8088.54</v>
      </c>
      <c r="D14" s="11" t="n">
        <v>6811</v>
      </c>
    </row>
    <row r="15" customFormat="false" ht="15" hidden="false" customHeight="false" outlineLevel="0" collapsed="false">
      <c r="B15" s="6" t="s">
        <v>14</v>
      </c>
      <c r="C15" s="7" t="n">
        <v>8297.97</v>
      </c>
      <c r="D15" s="8" t="n">
        <v>6527</v>
      </c>
    </row>
    <row r="16" customFormat="false" ht="15" hidden="false" customHeight="false" outlineLevel="0" collapsed="false">
      <c r="B16" s="9" t="s">
        <v>15</v>
      </c>
      <c r="C16" s="10" t="n">
        <v>14859.81</v>
      </c>
      <c r="D16" s="11" t="n">
        <v>12473</v>
      </c>
    </row>
    <row r="17" customFormat="false" ht="15" hidden="false" customHeight="false" outlineLevel="0" collapsed="false">
      <c r="B17" s="12" t="s">
        <v>16</v>
      </c>
      <c r="C17" s="13" t="n">
        <f aca="false">SUM(C5:C16)</f>
        <v>163054.25</v>
      </c>
      <c r="D17" s="14" t="n">
        <f aca="false">SUM(D5:D16)</f>
        <v>131897</v>
      </c>
    </row>
  </sheetData>
  <mergeCells count="1">
    <mergeCell ref="B3:D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6" activeCellId="0" sqref="E26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1" width="44.33"/>
    <col collapsed="false" customWidth="true" hidden="false" outlineLevel="0" max="2" min="2" style="1" width="19.44"/>
    <col collapsed="false" customWidth="true" hidden="false" outlineLevel="0" max="3" min="3" style="1" width="20.44"/>
    <col collapsed="false" customWidth="true" hidden="false" outlineLevel="0" max="4" min="4" style="1" width="26.44"/>
  </cols>
  <sheetData>
    <row r="3" customFormat="false" ht="19.7" hidden="false" customHeight="false" outlineLevel="0" collapsed="false">
      <c r="B3" s="2" t="s">
        <v>17</v>
      </c>
      <c r="C3" s="2"/>
      <c r="D3" s="2"/>
    </row>
    <row r="4" customFormat="false" ht="17.35" hidden="false" customHeight="false" outlineLevel="0" collapsed="false">
      <c r="B4" s="3" t="s">
        <v>1</v>
      </c>
      <c r="C4" s="4" t="s">
        <v>2</v>
      </c>
      <c r="D4" s="5" t="s">
        <v>3</v>
      </c>
    </row>
    <row r="5" customFormat="false" ht="15" hidden="false" customHeight="false" outlineLevel="0" collapsed="false">
      <c r="B5" s="6" t="s">
        <v>4</v>
      </c>
      <c r="C5" s="21" t="n">
        <v>9279.23</v>
      </c>
      <c r="D5" s="22" t="n">
        <v>12981</v>
      </c>
    </row>
    <row r="6" customFormat="false" ht="15" hidden="false" customHeight="false" outlineLevel="0" collapsed="false">
      <c r="B6" s="9" t="s">
        <v>5</v>
      </c>
      <c r="C6" s="23" t="n">
        <v>13334.37</v>
      </c>
      <c r="D6" s="24" t="n">
        <v>14019</v>
      </c>
    </row>
    <row r="7" customFormat="false" ht="15" hidden="false" customHeight="false" outlineLevel="0" collapsed="false">
      <c r="B7" s="6" t="s">
        <v>6</v>
      </c>
      <c r="C7" s="21" t="n">
        <v>26063.97</v>
      </c>
      <c r="D7" s="22" t="n">
        <v>23965</v>
      </c>
      <c r="F7" s="17"/>
    </row>
    <row r="8" customFormat="false" ht="15" hidden="false" customHeight="false" outlineLevel="0" collapsed="false">
      <c r="B8" s="9" t="s">
        <v>7</v>
      </c>
      <c r="C8" s="25" t="n">
        <v>24477.8</v>
      </c>
      <c r="D8" s="26" t="n">
        <v>19949</v>
      </c>
      <c r="H8" s="17"/>
    </row>
    <row r="9" customFormat="false" ht="15" hidden="false" customHeight="false" outlineLevel="0" collapsed="false">
      <c r="B9" s="6" t="s">
        <v>8</v>
      </c>
      <c r="C9" s="21" t="n">
        <v>8431.25</v>
      </c>
      <c r="D9" s="22" t="n">
        <v>5805</v>
      </c>
    </row>
    <row r="10" customFormat="false" ht="15" hidden="false" customHeight="false" outlineLevel="0" collapsed="false">
      <c r="B10" s="9" t="s">
        <v>9</v>
      </c>
      <c r="C10" s="21" t="n">
        <v>6457</v>
      </c>
      <c r="D10" s="22" t="n">
        <v>3702</v>
      </c>
    </row>
    <row r="11" customFormat="false" ht="15" hidden="false" customHeight="false" outlineLevel="0" collapsed="false">
      <c r="B11" s="6" t="s">
        <v>10</v>
      </c>
      <c r="C11" s="25" t="n">
        <v>7685.43</v>
      </c>
      <c r="D11" s="26" t="n">
        <v>5367</v>
      </c>
    </row>
    <row r="12" customFormat="false" ht="15" hidden="false" customHeight="false" outlineLevel="0" collapsed="false">
      <c r="B12" s="9" t="s">
        <v>11</v>
      </c>
      <c r="C12" s="21" t="n">
        <v>23424.54</v>
      </c>
      <c r="D12" s="22" t="n">
        <v>21620</v>
      </c>
    </row>
    <row r="13" customFormat="false" ht="15" hidden="false" customHeight="false" outlineLevel="0" collapsed="false">
      <c r="B13" s="6" t="s">
        <v>12</v>
      </c>
      <c r="C13" s="25" t="n">
        <v>15851.88</v>
      </c>
      <c r="D13" s="26" t="n">
        <v>13738</v>
      </c>
    </row>
    <row r="14" customFormat="false" ht="15" hidden="false" customHeight="false" outlineLevel="0" collapsed="false">
      <c r="B14" s="9" t="s">
        <v>13</v>
      </c>
      <c r="C14" s="25" t="n">
        <v>9951.18</v>
      </c>
      <c r="D14" s="26" t="n">
        <v>7129</v>
      </c>
    </row>
    <row r="15" customFormat="false" ht="15" hidden="false" customHeight="false" outlineLevel="0" collapsed="false">
      <c r="B15" s="6" t="s">
        <v>14</v>
      </c>
      <c r="C15" s="21" t="n">
        <v>9784.75</v>
      </c>
      <c r="D15" s="22" t="n">
        <v>7197</v>
      </c>
    </row>
    <row r="16" customFormat="false" ht="15" hidden="false" customHeight="false" outlineLevel="0" collapsed="false">
      <c r="B16" s="9" t="s">
        <v>15</v>
      </c>
      <c r="C16" s="25" t="n">
        <v>9650.88</v>
      </c>
      <c r="D16" s="26" t="n">
        <v>7809</v>
      </c>
    </row>
    <row r="17" customFormat="false" ht="15" hidden="false" customHeight="false" outlineLevel="0" collapsed="false">
      <c r="B17" s="12" t="s">
        <v>16</v>
      </c>
      <c r="C17" s="13" t="n">
        <f aca="false">SUM(C5:C16)</f>
        <v>164392.28</v>
      </c>
      <c r="D17" s="14" t="n">
        <f aca="false">SUM(D5:D16)</f>
        <v>143281</v>
      </c>
    </row>
  </sheetData>
  <mergeCells count="1">
    <mergeCell ref="B3:D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2" activeCellId="0" sqref="G22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1" width="44.33"/>
    <col collapsed="false" customWidth="true" hidden="false" outlineLevel="0" max="2" min="2" style="1" width="19.44"/>
    <col collapsed="false" customWidth="true" hidden="false" outlineLevel="0" max="3" min="3" style="1" width="20.44"/>
    <col collapsed="false" customWidth="true" hidden="false" outlineLevel="0" max="4" min="4" style="1" width="26.44"/>
  </cols>
  <sheetData>
    <row r="3" customFormat="false" ht="19.7" hidden="false" customHeight="false" outlineLevel="0" collapsed="false">
      <c r="B3" s="2" t="s">
        <v>17</v>
      </c>
      <c r="C3" s="2"/>
      <c r="D3" s="2"/>
    </row>
    <row r="4" customFormat="false" ht="17.35" hidden="false" customHeight="false" outlineLevel="0" collapsed="false">
      <c r="B4" s="3" t="s">
        <v>1</v>
      </c>
      <c r="C4" s="4" t="s">
        <v>2</v>
      </c>
      <c r="D4" s="5" t="s">
        <v>3</v>
      </c>
    </row>
    <row r="5" customFormat="false" ht="15" hidden="false" customHeight="false" outlineLevel="0" collapsed="false">
      <c r="B5" s="6" t="s">
        <v>4</v>
      </c>
      <c r="C5" s="7" t="n">
        <v>10476.1</v>
      </c>
      <c r="D5" s="8" t="n">
        <v>8459</v>
      </c>
    </row>
    <row r="6" customFormat="false" ht="15" hidden="false" customHeight="false" outlineLevel="0" collapsed="false">
      <c r="B6" s="9" t="s">
        <v>5</v>
      </c>
      <c r="C6" s="10" t="n">
        <v>9071.52</v>
      </c>
      <c r="D6" s="11" t="n">
        <v>7038</v>
      </c>
    </row>
    <row r="7" customFormat="false" ht="15" hidden="false" customHeight="false" outlineLevel="0" collapsed="false">
      <c r="B7" s="6" t="s">
        <v>6</v>
      </c>
      <c r="C7" s="21" t="n">
        <v>21549.82</v>
      </c>
      <c r="D7" s="8" t="n">
        <v>16652</v>
      </c>
      <c r="F7" s="17"/>
    </row>
    <row r="8" customFormat="false" ht="15" hidden="false" customHeight="false" outlineLevel="0" collapsed="false">
      <c r="B8" s="9" t="s">
        <v>7</v>
      </c>
      <c r="C8" s="25" t="n">
        <v>29566.86</v>
      </c>
      <c r="D8" s="27" t="n">
        <v>24488</v>
      </c>
      <c r="H8" s="17"/>
    </row>
    <row r="9" customFormat="false" ht="15" hidden="false" customHeight="false" outlineLevel="0" collapsed="false">
      <c r="B9" s="6" t="s">
        <v>8</v>
      </c>
      <c r="C9" s="21" t="n">
        <v>13723.12</v>
      </c>
      <c r="D9" s="8" t="n">
        <v>12928</v>
      </c>
    </row>
    <row r="10" customFormat="false" ht="15" hidden="false" customHeight="false" outlineLevel="0" collapsed="false">
      <c r="B10" s="9" t="s">
        <v>9</v>
      </c>
      <c r="C10" s="10" t="n">
        <v>11918.82</v>
      </c>
      <c r="D10" s="11" t="n">
        <v>9349</v>
      </c>
    </row>
    <row r="11" customFormat="false" ht="15" hidden="false" customHeight="false" outlineLevel="0" collapsed="false">
      <c r="B11" s="6" t="s">
        <v>10</v>
      </c>
      <c r="C11" s="7" t="n">
        <v>27437.38</v>
      </c>
      <c r="D11" s="8" t="n">
        <v>25703</v>
      </c>
    </row>
    <row r="12" customFormat="false" ht="15" hidden="false" customHeight="false" outlineLevel="0" collapsed="false">
      <c r="B12" s="9" t="s">
        <v>11</v>
      </c>
      <c r="C12" s="10" t="n">
        <v>34695.04</v>
      </c>
      <c r="D12" s="11" t="n">
        <v>35836</v>
      </c>
    </row>
    <row r="13" customFormat="false" ht="15" hidden="false" customHeight="false" outlineLevel="0" collapsed="false">
      <c r="B13" s="6" t="s">
        <v>12</v>
      </c>
      <c r="C13" s="7" t="n">
        <v>19780.63</v>
      </c>
      <c r="D13" s="8" t="n">
        <v>18499</v>
      </c>
    </row>
    <row r="14" customFormat="false" ht="15" hidden="false" customHeight="false" outlineLevel="0" collapsed="false">
      <c r="B14" s="9" t="s">
        <v>13</v>
      </c>
      <c r="C14" s="10" t="n">
        <v>10273.02</v>
      </c>
      <c r="D14" s="11" t="n">
        <v>7053</v>
      </c>
    </row>
    <row r="15" customFormat="false" ht="15" hidden="false" customHeight="false" outlineLevel="0" collapsed="false">
      <c r="B15" s="6" t="s">
        <v>14</v>
      </c>
      <c r="C15" s="7" t="n">
        <v>11374.57</v>
      </c>
      <c r="D15" s="8" t="n">
        <v>8386</v>
      </c>
    </row>
    <row r="16" customFormat="false" ht="15" hidden="false" customHeight="false" outlineLevel="0" collapsed="false">
      <c r="B16" s="9" t="s">
        <v>15</v>
      </c>
      <c r="C16" s="10" t="n">
        <v>17497.62</v>
      </c>
      <c r="D16" s="11" t="n">
        <v>13619</v>
      </c>
    </row>
    <row r="17" customFormat="false" ht="15" hidden="false" customHeight="false" outlineLevel="0" collapsed="false">
      <c r="B17" s="12" t="s">
        <v>16</v>
      </c>
      <c r="C17" s="13" t="n">
        <f aca="false">SUM(C5:C16)</f>
        <v>217364.5</v>
      </c>
      <c r="D17" s="14" t="n">
        <f aca="false">SUM(D5:D16)</f>
        <v>188010</v>
      </c>
    </row>
  </sheetData>
  <mergeCells count="1">
    <mergeCell ref="B3:D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7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T16" activeCellId="0" sqref="T16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4" customFormat="false" ht="22.5" hidden="false" customHeight="true" outlineLevel="0" collapsed="false">
      <c r="B4" s="2" t="s">
        <v>17</v>
      </c>
      <c r="C4" s="2"/>
      <c r="D4" s="2"/>
    </row>
    <row r="5" customFormat="false" ht="17.35" hidden="false" customHeight="false" outlineLevel="0" collapsed="false">
      <c r="A5" s="28"/>
      <c r="B5" s="3" t="s">
        <v>1</v>
      </c>
      <c r="C5" s="4" t="s">
        <v>2</v>
      </c>
      <c r="D5" s="5" t="s">
        <v>3</v>
      </c>
    </row>
    <row r="6" customFormat="false" ht="15" hidden="false" customHeight="false" outlineLevel="0" collapsed="false">
      <c r="B6" s="29" t="s">
        <v>18</v>
      </c>
      <c r="C6" s="30" t="n">
        <v>34695.04</v>
      </c>
      <c r="D6" s="27" t="n">
        <v>35836</v>
      </c>
    </row>
    <row r="7" customFormat="false" ht="15" hidden="false" customHeight="false" outlineLevel="0" collapsed="false">
      <c r="B7" s="31" t="s">
        <v>19</v>
      </c>
      <c r="C7" s="32" t="n">
        <v>19780.63</v>
      </c>
      <c r="D7" s="8" t="n">
        <v>18499</v>
      </c>
    </row>
    <row r="8" customFormat="false" ht="15" hidden="false" customHeight="false" outlineLevel="0" collapsed="false">
      <c r="B8" s="29" t="s">
        <v>20</v>
      </c>
      <c r="C8" s="30" t="n">
        <v>10273.02</v>
      </c>
      <c r="D8" s="27" t="n">
        <v>7053</v>
      </c>
    </row>
    <row r="9" customFormat="false" ht="15" hidden="false" customHeight="false" outlineLevel="0" collapsed="false">
      <c r="B9" s="29" t="s">
        <v>21</v>
      </c>
      <c r="C9" s="30" t="n">
        <v>11374.57</v>
      </c>
      <c r="D9" s="27" t="n">
        <v>8386</v>
      </c>
    </row>
    <row r="10" customFormat="false" ht="15" hidden="false" customHeight="false" outlineLevel="0" collapsed="false">
      <c r="B10" s="31" t="s">
        <v>22</v>
      </c>
      <c r="C10" s="32" t="n">
        <v>17497.62</v>
      </c>
      <c r="D10" s="8" t="n">
        <v>13619</v>
      </c>
    </row>
    <row r="11" customFormat="false" ht="15" hidden="false" customHeight="false" outlineLevel="0" collapsed="false">
      <c r="B11" s="29" t="s">
        <v>23</v>
      </c>
      <c r="C11" s="30" t="n">
        <v>25841.94</v>
      </c>
      <c r="D11" s="27" t="n">
        <v>21877</v>
      </c>
    </row>
    <row r="12" customFormat="false" ht="15" hidden="false" customHeight="false" outlineLevel="0" collapsed="false">
      <c r="B12" s="29" t="s">
        <v>24</v>
      </c>
      <c r="C12" s="30" t="n">
        <v>15594.85</v>
      </c>
      <c r="D12" s="27" t="n">
        <v>23641</v>
      </c>
    </row>
    <row r="13" customFormat="false" ht="15" hidden="false" customHeight="false" outlineLevel="0" collapsed="false">
      <c r="B13" s="29" t="s">
        <v>25</v>
      </c>
      <c r="C13" s="32" t="n">
        <v>32449.07</v>
      </c>
      <c r="D13" s="8" t="n">
        <v>17004</v>
      </c>
    </row>
    <row r="14" customFormat="false" ht="15" hidden="false" customHeight="false" outlineLevel="0" collapsed="false">
      <c r="B14" s="29" t="s">
        <v>26</v>
      </c>
      <c r="C14" s="30" t="n">
        <v>22375.19</v>
      </c>
      <c r="D14" s="27" t="n">
        <v>11555</v>
      </c>
    </row>
    <row r="15" customFormat="false" ht="15" hidden="false" customHeight="false" outlineLevel="0" collapsed="false">
      <c r="B15" s="29" t="s">
        <v>27</v>
      </c>
      <c r="C15" s="30" t="n">
        <v>16250.55</v>
      </c>
      <c r="D15" s="27" t="n">
        <v>10112</v>
      </c>
    </row>
    <row r="16" customFormat="false" ht="15" hidden="false" customHeight="false" outlineLevel="0" collapsed="false">
      <c r="B16" s="29" t="s">
        <v>28</v>
      </c>
      <c r="C16" s="32" t="n">
        <v>14255.57</v>
      </c>
      <c r="D16" s="8" t="n">
        <v>15577</v>
      </c>
    </row>
    <row r="17" customFormat="false" ht="15" hidden="false" customHeight="false" outlineLevel="0" collapsed="false">
      <c r="B17" s="29" t="s">
        <v>29</v>
      </c>
      <c r="C17" s="30" t="n">
        <v>20289.26</v>
      </c>
      <c r="D17" s="27" t="n">
        <v>10133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F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0" activeCellId="0" sqref="D20"/>
    </sheetView>
  </sheetViews>
  <sheetFormatPr defaultColWidth="9.109375" defaultRowHeight="15" customHeight="false" zeroHeight="false" outlineLevelRow="0" outlineLevelCol="0"/>
  <cols>
    <col collapsed="false" customWidth="true" hidden="false" outlineLevel="0" max="1" min="1" style="33" width="8.34"/>
    <col collapsed="false" customWidth="true" hidden="false" outlineLevel="0" max="2" min="2" style="33" width="21.56"/>
    <col collapsed="false" customWidth="true" hidden="false" outlineLevel="0" max="3" min="3" style="34" width="21.88"/>
    <col collapsed="false" customWidth="true" hidden="false" outlineLevel="0" max="4" min="4" style="33" width="27.44"/>
    <col collapsed="false" customWidth="true" hidden="false" outlineLevel="0" max="6" min="5" style="33" width="22.67"/>
    <col collapsed="false" customWidth="false" hidden="false" outlineLevel="0" max="16384" min="7" style="33" width="9.11"/>
  </cols>
  <sheetData>
    <row r="3" customFormat="false" ht="15" hidden="false" customHeight="false" outlineLevel="0" collapsed="false">
      <c r="F3" s="35"/>
    </row>
    <row r="4" customFormat="false" ht="27.75" hidden="false" customHeight="true" outlineLevel="0" collapsed="false">
      <c r="B4" s="2" t="s">
        <v>0</v>
      </c>
      <c r="C4" s="2"/>
      <c r="D4" s="2"/>
      <c r="F4" s="36"/>
    </row>
    <row r="5" customFormat="false" ht="15" hidden="false" customHeight="false" outlineLevel="0" collapsed="false">
      <c r="A5" s="37"/>
      <c r="B5" s="38" t="s">
        <v>30</v>
      </c>
      <c r="C5" s="39" t="s">
        <v>31</v>
      </c>
      <c r="D5" s="40" t="s">
        <v>32</v>
      </c>
    </row>
    <row r="6" customFormat="false" ht="15" hidden="false" customHeight="false" outlineLevel="0" collapsed="false">
      <c r="A6" s="37"/>
      <c r="B6" s="6" t="n">
        <v>2012</v>
      </c>
      <c r="C6" s="41" t="n">
        <f aca="false">'2012'!C$18</f>
        <v>4170.36</v>
      </c>
      <c r="D6" s="8" t="n">
        <f aca="false">'2012'!D$18</f>
        <v>8661</v>
      </c>
    </row>
    <row r="7" customFormat="false" ht="15" hidden="false" customHeight="false" outlineLevel="0" collapsed="false">
      <c r="A7" s="37"/>
      <c r="B7" s="9" t="n">
        <v>2013</v>
      </c>
      <c r="C7" s="42" t="n">
        <f aca="false">'2013'!C$18</f>
        <v>6109.53</v>
      </c>
      <c r="D7" s="11" t="n">
        <v>179560</v>
      </c>
    </row>
    <row r="8" customFormat="false" ht="15" hidden="false" customHeight="false" outlineLevel="0" collapsed="false">
      <c r="A8" s="37"/>
      <c r="B8" s="6" t="n">
        <v>2014</v>
      </c>
      <c r="C8" s="41" t="n">
        <f aca="false">'2014'!C$18</f>
        <v>243263.92</v>
      </c>
      <c r="D8" s="8" t="n">
        <v>255414</v>
      </c>
    </row>
    <row r="9" customFormat="false" ht="15" hidden="false" customHeight="false" outlineLevel="0" collapsed="false">
      <c r="A9" s="37"/>
      <c r="B9" s="9" t="n">
        <v>2015</v>
      </c>
      <c r="C9" s="42" t="n">
        <v>8076.88</v>
      </c>
      <c r="D9" s="11" t="n">
        <v>163965</v>
      </c>
    </row>
    <row r="10" customFormat="false" ht="15" hidden="false" customHeight="false" outlineLevel="0" collapsed="false">
      <c r="A10" s="37"/>
      <c r="B10" s="6" t="n">
        <v>2016</v>
      </c>
      <c r="C10" s="41" t="n">
        <f aca="false">'2016'!C$18</f>
        <v>112518.53</v>
      </c>
      <c r="D10" s="8" t="n">
        <f aca="false">'2016'!D$18</f>
        <v>132534</v>
      </c>
    </row>
    <row r="11" customFormat="false" ht="15" hidden="false" customHeight="false" outlineLevel="0" collapsed="false">
      <c r="A11" s="37"/>
      <c r="B11" s="9" t="n">
        <v>2017</v>
      </c>
      <c r="C11" s="42" t="n">
        <f aca="false">'2017'!C$18</f>
        <v>117705.76</v>
      </c>
      <c r="D11" s="11" t="n">
        <f aca="false">'2017'!D$18</f>
        <v>135743</v>
      </c>
    </row>
    <row r="12" customFormat="false" ht="15" hidden="false" customHeight="false" outlineLevel="0" collapsed="false">
      <c r="A12" s="37"/>
      <c r="B12" s="6" t="n">
        <v>2018</v>
      </c>
      <c r="C12" s="41" t="n">
        <f aca="false">'2018'!C$18</f>
        <v>232629.86</v>
      </c>
      <c r="D12" s="8" t="n">
        <f aca="false">'2018'!D$18</f>
        <v>174923</v>
      </c>
    </row>
    <row r="13" customFormat="false" ht="15" hidden="false" customHeight="false" outlineLevel="0" collapsed="false">
      <c r="A13" s="34"/>
      <c r="B13" s="9" t="n">
        <v>2019</v>
      </c>
      <c r="C13" s="42" t="n">
        <f aca="false">'2019'!C18</f>
        <v>169659.6</v>
      </c>
      <c r="D13" s="11" t="n">
        <f aca="false">'2019'!D18</f>
        <v>143677</v>
      </c>
    </row>
    <row r="14" customFormat="false" ht="15" hidden="false" customHeight="false" outlineLevel="0" collapsed="false">
      <c r="B14" s="6" t="n">
        <v>2020</v>
      </c>
      <c r="C14" s="41" t="n">
        <f aca="false">'2020'!C18</f>
        <v>95820.32</v>
      </c>
      <c r="D14" s="8" t="n">
        <f aca="false">'2020'!D18</f>
        <v>80908</v>
      </c>
    </row>
    <row r="15" customFormat="false" ht="15" hidden="false" customHeight="false" outlineLevel="0" collapsed="false">
      <c r="B15" s="9" t="n">
        <v>2021</v>
      </c>
      <c r="C15" s="42" t="n">
        <f aca="false">'2021'!C18</f>
        <v>42628.41</v>
      </c>
      <c r="D15" s="11" t="n">
        <f aca="false">'2021'!D18</f>
        <v>47330</v>
      </c>
    </row>
    <row r="16" customFormat="false" ht="15" hidden="false" customHeight="false" outlineLevel="0" collapsed="false">
      <c r="B16" s="6" t="n">
        <v>2022</v>
      </c>
      <c r="C16" s="41" t="n">
        <v>99743.84</v>
      </c>
      <c r="D16" s="8" t="n">
        <v>89402</v>
      </c>
    </row>
    <row r="17" customFormat="false" ht="15" hidden="false" customHeight="false" outlineLevel="0" collapsed="false">
      <c r="B17" s="43" t="n">
        <v>2023</v>
      </c>
      <c r="C17" s="44" t="n">
        <v>163054.25</v>
      </c>
      <c r="D17" s="45" t="n">
        <v>131897</v>
      </c>
    </row>
    <row r="18" customFormat="false" ht="15" hidden="false" customHeight="false" outlineLevel="0" collapsed="false">
      <c r="B18" s="6" t="n">
        <v>2024</v>
      </c>
      <c r="C18" s="41" t="n">
        <v>164392.28</v>
      </c>
      <c r="D18" s="8" t="n">
        <v>143281</v>
      </c>
    </row>
    <row r="19" customFormat="false" ht="15" hidden="false" customHeight="false" outlineLevel="0" collapsed="false">
      <c r="B19" s="43" t="n">
        <v>2025</v>
      </c>
      <c r="C19" s="44" t="n">
        <v>217364.5</v>
      </c>
      <c r="D19" s="45" t="n">
        <v>188010</v>
      </c>
    </row>
    <row r="30" s="33" customFormat="true" ht="15" hidden="false" customHeight="false" outlineLevel="0" collapsed="false"/>
    <row r="31" s="33" customFormat="true" ht="15" hidden="false" customHeight="false" outlineLevel="0" collapsed="false"/>
    <row r="32" s="33" customFormat="true" ht="15" hidden="false" customHeight="false" outlineLevel="0" collapsed="false"/>
    <row r="33" s="33" customFormat="true" ht="15" hidden="false" customHeight="false" outlineLevel="0" collapsed="false"/>
    <row r="34" s="33" customFormat="true" ht="15" hidden="false" customHeight="false" outlineLevel="0" collapsed="false"/>
    <row r="35" s="33" customFormat="true" ht="15" hidden="false" customHeight="false" outlineLevel="0" collapsed="false"/>
    <row r="36" s="33" customFormat="true" ht="15" hidden="false" customHeight="false" outlineLevel="0" collapsed="false"/>
    <row r="37" s="33" customFormat="true" ht="15" hidden="false" customHeight="false" outlineLevel="0" collapsed="false"/>
    <row r="38" s="33" customFormat="true" ht="15" hidden="false" customHeight="false" outlineLevel="0" collapsed="false"/>
    <row r="39" s="33" customFormat="true" ht="15" hidden="false" customHeight="false" outlineLevel="0" collapsed="false"/>
    <row r="40" s="33" customFormat="true" ht="15" hidden="false" customHeight="fals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2026-08-25T21:39:01Z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