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Gráfico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<sst xmlns="http://schemas.openxmlformats.org/spreadsheetml/2006/main" count="249" uniqueCount="21">
  <si>
    <t xml:space="preserve">Campus Capão do Leão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</si>
  <si>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</si>
  <si>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</si>
  <si>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</si>
  <si>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</si>
  <si>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</si>
  <si>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</si>
  <si>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</si>
  <si>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</si>
  <si>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</si>
  <si>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</si>
  <si>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</si>
  <si>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</si>
  <si>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</si>
  <si>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</si>
  <si>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</si>
  <si>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</si>
  <si>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</si>
  <si>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</si>
  <si>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</si>
  <si>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94.551.85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</si>
</sst>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#,##0.00"/>
    <numFmt numFmtId="167" formatCode="#,##0"/>
    <numFmt numFmtId="168" formatCode="&quot;R$ &quot;#,##0.00"/>
    <numFmt numFmtId="169" formatCode="&quot;R$ &quot;#,##0"/>
    <numFmt numFmtId="170" formatCode="mmm/yy"/>
    <numFmt numFmtId="171" formatCode="&quot;R$&quot;#,##0.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8"/>
      <color rgb="FF000000"/>
      <name val="Tw Cen MT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6D9F1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272023958073372"/>
          <c:y val="0.0174136736915009"/>
          <c:w val="0.940817854468965"/>
          <c:h val="0.866132383496587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" sourceLinked="0"/>
            <c:dLbl>
              <c:idx val="0"/>
              <c:layout>
                <c:manualLayout>
                  <c:x val="-0.0303076333673007"/>
                  <c:y val="0.047819098716161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09288000147422"/>
                  <c:y val="-0.0593314344078377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955272182965693"/>
                  <c:y val="-0.0098464007788500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27466033758904"/>
                  <c:y val="-0.054249877821589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0636943194206896"/>
                  <c:y val="-0.0128849683263276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334942277065"/>
                  <c:y val="-0.0461928940769771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45105704141617"/>
                  <c:y val="0.0486700197482925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544111952711617"/>
                  <c:y val="-0.00406449193850769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94180354481424"/>
                  <c:y val="-0.034922385082382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0928312414952736"/>
                  <c:y val="0.022397200349956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155239369464674"/>
                  <c:y val="-0.0014453456475835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10366172312682"/>
                  <c:y val="-0.0492122655139949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0344976376588165"/>
                  <c:y val="0.00237812378715819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0.0107503602897965"/>
                  <c:y val="0.0183637571619337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659464666648817"/>
                  <c:y val="-0.0272142922773923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30768763224535"/>
                  <c:y val="-0.0443200688194037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181151249636155"/>
                  <c:y val="0.0334746208474321"/>
                </c:manualLayout>
              </c:layout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numFmt formatCode="&quot;R$ &quot;#,##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HISTORICO!$C$6:$C$27</c:f>
              <c:numCache>
                <c:formatCode>"R$ "#,##0.00</c:formatCode>
                <c:ptCount val="22"/>
                <c:pt idx="0">
                  <c:v>550542.69</c:v>
                </c:pt>
                <c:pt idx="1">
                  <c:v>641507.62</c:v>
                </c:pt>
                <c:pt idx="2">
                  <c:v>788563.39</c:v>
                </c:pt>
                <c:pt idx="3">
                  <c:v>789553.84</c:v>
                </c:pt>
                <c:pt idx="4">
                  <c:v>796761.3</c:v>
                </c:pt>
                <c:pt idx="5">
                  <c:v>786362.51</c:v>
                </c:pt>
                <c:pt idx="6">
                  <c:v>832816.11</c:v>
                </c:pt>
                <c:pt idx="7">
                  <c:v>920094.37</c:v>
                </c:pt>
                <c:pt idx="8">
                  <c:v>1078693.45</c:v>
                </c:pt>
                <c:pt idx="9">
                  <c:v>992413.73</c:v>
                </c:pt>
                <c:pt idx="10">
                  <c:v>713870.2</c:v>
                </c:pt>
                <c:pt idx="11">
                  <c:v>1134464.4</c:v>
                </c:pt>
                <c:pt idx="12">
                  <c:v>1190277.91</c:v>
                </c:pt>
                <c:pt idx="13">
                  <c:v>1073989.15</c:v>
                </c:pt>
                <c:pt idx="14">
                  <c:v>1548822.87</c:v>
                </c:pt>
                <c:pt idx="15">
                  <c:v>1556349</c:v>
                </c:pt>
                <c:pt idx="16">
                  <c:v>1113835.77</c:v>
                </c:pt>
                <c:pt idx="17">
                  <c:v>1393672.32</c:v>
                </c:pt>
                <c:pt idx="18">
                  <c:v>1776239.04</c:v>
                </c:pt>
                <c:pt idx="19">
                  <c:v>1725982.36</c:v>
                </c:pt>
                <c:pt idx="20">
                  <c:v>1783103.37</c:v>
                </c:pt>
                <c:pt idx="21">
                  <c:v>2056995.89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3"/>
              <c:layout>
                <c:manualLayout>
                  <c:x val="-0.0436933379205604"/>
                  <c:y val="-0.006764755623203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56933370806654"/>
                  <c:y val="-0.0067647556232031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10266709739287"/>
                  <c:y val="-0.003382377811601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96933375006129"/>
                  <c:y val="0.006764755623203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449573358416702"/>
                  <c:y val="-0.02367664468121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46133989209523"/>
                  <c:y val="0.003382377811601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475433200718498"/>
                  <c:y val="0.010147133434804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371993831511317"/>
                  <c:y val="-0.013529511246406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266132392822408"/>
                  <c:y val="-0.003382377811601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HISTORICO!$D$6:$D$27</c:f>
              <c:numCache>
                <c:formatCode>#,##0</c:formatCode>
                <c:ptCount val="22"/>
                <c:pt idx="0">
                  <c:v>1885213</c:v>
                </c:pt>
                <c:pt idx="1">
                  <c:v>2033879</c:v>
                </c:pt>
                <c:pt idx="2">
                  <c:v>2251387</c:v>
                </c:pt>
                <c:pt idx="3">
                  <c:v>2565741</c:v>
                </c:pt>
                <c:pt idx="4">
                  <c:v>2494389</c:v>
                </c:pt>
                <c:pt idx="5">
                  <c:v>2295659</c:v>
                </c:pt>
                <c:pt idx="6">
                  <c:v>2400655</c:v>
                </c:pt>
                <c:pt idx="7">
                  <c:v>2584064</c:v>
                </c:pt>
                <c:pt idx="8">
                  <c:v>2747465</c:v>
                </c:pt>
                <c:pt idx="9">
                  <c:v>2892470</c:v>
                </c:pt>
                <c:pt idx="10">
                  <c:v>2964480</c:v>
                </c:pt>
                <c:pt idx="11">
                  <c:v>2821036</c:v>
                </c:pt>
                <c:pt idx="12">
                  <c:v>2768759</c:v>
                </c:pt>
                <c:pt idx="13">
                  <c:v>2961523</c:v>
                </c:pt>
                <c:pt idx="14">
                  <c:v>3193405.37</c:v>
                </c:pt>
                <c:pt idx="15">
                  <c:v>3184449</c:v>
                </c:pt>
                <c:pt idx="16">
                  <c:v>2355824</c:v>
                </c:pt>
                <c:pt idx="17">
                  <c:v>2416864</c:v>
                </c:pt>
                <c:pt idx="18">
                  <c:v>2824223</c:v>
                </c:pt>
                <c:pt idx="19">
                  <c:v>3023783</c:v>
                </c:pt>
                <c:pt idx="20">
                  <c:v>2893866</c:v>
                </c:pt>
                <c:pt idx="21">
                  <c:v>3179418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977672"/>
        <c:axId val="53957257"/>
      </c:lineChart>
      <c:catAx>
        <c:axId val="28977672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3957257"/>
        <c:crosses val="autoZero"/>
        <c:auto val="1"/>
        <c:lblAlgn val="ctr"/>
        <c:lblOffset val="100"/>
        <c:noMultiLvlLbl val="0"/>
      </c:catAx>
      <c:valAx>
        <c:axId val="53957257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8977672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0214949249041379"/>
          <c:y val="0.0411350407683058"/>
          <c:w val="0.238630696730143"/>
          <c:h val="0.1245388846942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8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129899016860181"/>
          <c:y val="0.0388195472815739"/>
          <c:w val="0.978869166777882"/>
          <c:h val="0.830230590226359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0"/>
            <c:dLbl>
              <c:idx val="0"/>
              <c:layout>
                <c:manualLayout>
                  <c:x val="-0.0545660745895135"/>
                  <c:y val="-0.0479567625097321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69788195080266"/>
                  <c:y val="-0.0837321848612379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99130806323628"/>
                  <c:y val="0.0532443643496956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69443935787097"/>
                  <c:y val="-0.0744286720715429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88850637856315"/>
                  <c:y val="0.065230848645709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2790087285601"/>
                  <c:y val="-0.0858451175074859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64877006653238"/>
                  <c:y val="0.112400496027818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34648110846609"/>
                  <c:y val="-0.0586336672756387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707917963742904"/>
                  <c:y val="0.103882104226805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26461576023927"/>
                  <c:y val="-0.104660673044683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48073002502594"/>
                  <c:y val="0.0899729851148923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61515548749513"/>
                  <c:y val="-0.0526984003528678"/>
                </c:manualLayout>
              </c:layout>
              <c:numFmt formatCode="&quot;R$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143512.1</c:v>
                </c:pt>
                <c:pt idx="1">
                  <c:v>145386.2</c:v>
                </c:pt>
                <c:pt idx="2">
                  <c:v>119661.68</c:v>
                </c:pt>
                <c:pt idx="3">
                  <c:v>133068.65</c:v>
                </c:pt>
                <c:pt idx="4">
                  <c:v>89467.98</c:v>
                </c:pt>
                <c:pt idx="5">
                  <c:v>146267.97</c:v>
                </c:pt>
                <c:pt idx="6">
                  <c:v>145157.02</c:v>
                </c:pt>
                <c:pt idx="7">
                  <c:v>175336</c:v>
                </c:pt>
                <c:pt idx="8">
                  <c:v>147440.66</c:v>
                </c:pt>
                <c:pt idx="9">
                  <c:v>122982.57</c:v>
                </c:pt>
                <c:pt idx="10">
                  <c:v>100045.12</c:v>
                </c:pt>
                <c:pt idx="11">
                  <c:v>128082.37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994411"/>
        <c:axId val="72379484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245836</c:v>
                </c:pt>
                <c:pt idx="1">
                  <c:v>254317</c:v>
                </c:pt>
                <c:pt idx="2">
                  <c:v>222730</c:v>
                </c:pt>
                <c:pt idx="3">
                  <c:v>231861</c:v>
                </c:pt>
                <c:pt idx="4">
                  <c:v>241078</c:v>
                </c:pt>
                <c:pt idx="5">
                  <c:v>242040</c:v>
                </c:pt>
                <c:pt idx="6">
                  <c:v>239969</c:v>
                </c:pt>
                <c:pt idx="7">
                  <c:v>286946</c:v>
                </c:pt>
                <c:pt idx="8">
                  <c:v>246437</c:v>
                </c:pt>
                <c:pt idx="9">
                  <c:v>209600</c:v>
                </c:pt>
                <c:pt idx="10">
                  <c:v>177255</c:v>
                </c:pt>
                <c:pt idx="11">
                  <c:v>225302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309365"/>
        <c:axId val="13952295"/>
      </c:lineChart>
      <c:dateAx>
        <c:axId val="8799441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2379484"/>
        <c:crosses val="autoZero"/>
        <c:auto val="1"/>
        <c:lblOffset val="100"/>
        <c:baseTimeUnit val="months"/>
        <c:noMultiLvlLbl val="0"/>
      </c:dateAx>
      <c:valAx>
        <c:axId val="72379484"/>
        <c:scaling>
          <c:orientation val="minMax"/>
          <c:max val="400000"/>
          <c:min val="10000"/>
        </c:scaling>
        <c:delete val="1"/>
        <c:axPos val="l"/>
        <c:numFmt formatCode="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994411"/>
        <c:crossBetween val="between"/>
        <c:majorUnit val="25000"/>
      </c:valAx>
      <c:dateAx>
        <c:axId val="1130936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3952295"/>
        <c:auto val="1"/>
        <c:lblOffset val="100"/>
        <c:baseTimeUnit val="months"/>
        <c:noMultiLvlLbl val="0"/>
      </c:dateAx>
      <c:valAx>
        <c:axId val="1395229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1309365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0132661905633889"/>
          <c:y val="0.74296944950655"/>
          <c:w val="0.25704172809478"/>
          <c:h val="0.1044469182731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723960</xdr:colOff>
      <xdr:row>1</xdr:row>
      <xdr:rowOff>28440</xdr:rowOff>
    </xdr:from>
    <xdr:to>
      <xdr:col>17</xdr:col>
      <xdr:colOff>563760</xdr:colOff>
      <xdr:row>19</xdr:row>
      <xdr:rowOff>56520</xdr:rowOff>
    </xdr:to>
    <xdr:graphicFrame>
      <xdr:nvGraphicFramePr>
        <xdr:cNvPr id="1" name="Gráfico 2"/>
        <xdr:cNvGraphicFramePr/>
      </xdr:nvGraphicFramePr>
      <xdr:xfrm>
        <a:off x="6448320" y="203760"/>
        <a:ext cx="10097280" cy="36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333360</xdr:colOff>
      <xdr:row>2</xdr:row>
      <xdr:rowOff>6480</xdr:rowOff>
    </xdr:from>
    <xdr:to>
      <xdr:col>17</xdr:col>
      <xdr:colOff>599760</xdr:colOff>
      <xdr:row>19</xdr:row>
      <xdr:rowOff>74520</xdr:rowOff>
    </xdr:to>
    <xdr:graphicFrame>
      <xdr:nvGraphicFramePr>
        <xdr:cNvPr id="2" name="Gráfico 1"/>
        <xdr:cNvGraphicFramePr/>
      </xdr:nvGraphicFramePr>
      <xdr:xfrm>
        <a:off x="7342560" y="368280"/>
        <a:ext cx="8092080" cy="340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F26" activeCellId="0" sqref="F26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550542.69</v>
      </c>
      <c r="D6" s="12" t="n">
        <v>1885213</v>
      </c>
    </row>
    <row r="7" customFormat="false" ht="15" hidden="false" customHeight="false" outlineLevel="0" collapsed="false">
      <c r="B7" s="7" t="n">
        <v>2005</v>
      </c>
      <c r="C7" s="13" t="n">
        <v>641507.62</v>
      </c>
      <c r="D7" s="9" t="n">
        <v>2033879</v>
      </c>
    </row>
    <row r="8" customFormat="false" ht="15" hidden="false" customHeight="false" outlineLevel="0" collapsed="false">
      <c r="B8" s="14" t="n">
        <v>2006</v>
      </c>
      <c r="C8" s="15" t="n">
        <v>788563.39</v>
      </c>
      <c r="D8" s="16" t="n">
        <v>2251387</v>
      </c>
    </row>
    <row r="9" customFormat="false" ht="15" hidden="false" customHeight="false" outlineLevel="0" collapsed="false">
      <c r="B9" s="7" t="n">
        <v>2007</v>
      </c>
      <c r="C9" s="13" t="n">
        <v>789553.84</v>
      </c>
      <c r="D9" s="9" t="n">
        <v>2565741</v>
      </c>
    </row>
    <row r="10" customFormat="false" ht="15" hidden="false" customHeight="false" outlineLevel="0" collapsed="false">
      <c r="B10" s="14" t="n">
        <v>2008</v>
      </c>
      <c r="C10" s="15" t="n">
        <v>796761.3</v>
      </c>
      <c r="D10" s="16" t="n">
        <v>2494389</v>
      </c>
    </row>
    <row r="11" customFormat="false" ht="15" hidden="false" customHeight="false" outlineLevel="0" collapsed="false">
      <c r="B11" s="7" t="n">
        <v>2009</v>
      </c>
      <c r="C11" s="13" t="n">
        <v>786362.51</v>
      </c>
      <c r="D11" s="9" t="n">
        <v>2295659</v>
      </c>
    </row>
    <row r="12" customFormat="false" ht="15" hidden="false" customHeight="false" outlineLevel="0" collapsed="false">
      <c r="B12" s="14" t="n">
        <v>2010</v>
      </c>
      <c r="C12" s="15" t="n">
        <v>832816.11</v>
      </c>
      <c r="D12" s="16" t="n">
        <v>2400655</v>
      </c>
    </row>
    <row r="13" customFormat="false" ht="15" hidden="false" customHeight="false" outlineLevel="0" collapsed="false">
      <c r="B13" s="7" t="n">
        <v>2011</v>
      </c>
      <c r="C13" s="13" t="n">
        <v>920094.37</v>
      </c>
      <c r="D13" s="9" t="n">
        <v>2584064</v>
      </c>
    </row>
    <row r="14" customFormat="false" ht="15" hidden="false" customHeight="false" outlineLevel="0" collapsed="false">
      <c r="B14" s="14" t="n">
        <v>2012</v>
      </c>
      <c r="C14" s="15" t="n">
        <v>1078693.45</v>
      </c>
      <c r="D14" s="16" t="n">
        <v>2747465</v>
      </c>
    </row>
    <row r="15" customFormat="false" ht="15" hidden="false" customHeight="false" outlineLevel="0" collapsed="false">
      <c r="B15" s="7" t="n">
        <v>2013</v>
      </c>
      <c r="C15" s="13" t="n">
        <v>992413.73</v>
      </c>
      <c r="D15" s="9" t="n">
        <v>2892470</v>
      </c>
    </row>
    <row r="16" customFormat="false" ht="15" hidden="false" customHeight="false" outlineLevel="0" collapsed="false">
      <c r="B16" s="14" t="n">
        <v>2014</v>
      </c>
      <c r="C16" s="15" t="n">
        <v>713870.2</v>
      </c>
      <c r="D16" s="16" t="n">
        <v>2964480</v>
      </c>
    </row>
    <row r="17" customFormat="false" ht="15" hidden="false" customHeight="false" outlineLevel="0" collapsed="false">
      <c r="B17" s="7" t="n">
        <v>2015</v>
      </c>
      <c r="C17" s="13" t="n">
        <f aca="false">'2015'!C18</f>
        <v>1134464.4</v>
      </c>
      <c r="D17" s="9" t="n">
        <f aca="false">'2015'!D18</f>
        <v>2821036</v>
      </c>
    </row>
    <row r="18" customFormat="false" ht="15" hidden="false" customHeight="false" outlineLevel="0" collapsed="false">
      <c r="B18" s="14" t="n">
        <v>2016</v>
      </c>
      <c r="C18" s="15" t="n">
        <v>1190277.91</v>
      </c>
      <c r="D18" s="16" t="n">
        <v>2768759</v>
      </c>
    </row>
    <row r="19" customFormat="false" ht="15" hidden="false" customHeight="false" outlineLevel="0" collapsed="false">
      <c r="B19" s="7" t="n">
        <v>2017</v>
      </c>
      <c r="C19" s="13" t="n">
        <v>1073989.15</v>
      </c>
      <c r="D19" s="9" t="n">
        <v>2961523</v>
      </c>
    </row>
    <row r="20" customFormat="false" ht="15" hidden="false" customHeight="false" outlineLevel="0" collapsed="false">
      <c r="B20" s="14" t="n">
        <v>2018</v>
      </c>
      <c r="C20" s="15" t="n">
        <v>1548822.87</v>
      </c>
      <c r="D20" s="16" t="n">
        <v>3193405.37</v>
      </c>
    </row>
    <row r="21" customFormat="false" ht="15" hidden="false" customHeight="false" outlineLevel="0" collapsed="false">
      <c r="B21" s="17" t="n">
        <v>2019</v>
      </c>
      <c r="C21" s="18" t="n">
        <f aca="false">'2019'!C18</f>
        <v>1556349</v>
      </c>
      <c r="D21" s="19" t="n">
        <f aca="false">'2019'!D18</f>
        <v>3184449</v>
      </c>
    </row>
    <row r="22" customFormat="false" ht="15" hidden="false" customHeight="false" outlineLevel="0" collapsed="false">
      <c r="B22" s="20" t="n">
        <v>2020</v>
      </c>
      <c r="C22" s="21" t="n">
        <f aca="false">'2020'!C18</f>
        <v>1113835.77</v>
      </c>
      <c r="D22" s="22" t="n">
        <f aca="false">'2020'!D18</f>
        <v>2355824</v>
      </c>
    </row>
    <row r="23" customFormat="false" ht="15" hidden="false" customHeight="false" outlineLevel="0" collapsed="false">
      <c r="B23" s="17" t="n">
        <v>2021</v>
      </c>
      <c r="C23" s="18" t="n">
        <f aca="false">'2021'!C18</f>
        <v>1393672.32</v>
      </c>
      <c r="D23" s="19" t="n">
        <f aca="false">'2021'!D18</f>
        <v>2416864</v>
      </c>
    </row>
    <row r="24" customFormat="false" ht="15" hidden="false" customHeight="false" outlineLevel="0" collapsed="false">
      <c r="B24" s="14" t="n">
        <v>2022</v>
      </c>
      <c r="C24" s="15" t="n">
        <f aca="false">'2022'!C18</f>
        <v>1776239.04</v>
      </c>
      <c r="D24" s="16" t="n">
        <f aca="false">'2022'!D18</f>
        <v>2824223</v>
      </c>
    </row>
    <row r="25" customFormat="false" ht="15" hidden="false" customHeight="false" outlineLevel="0" collapsed="false">
      <c r="B25" s="23" t="n">
        <v>2023</v>
      </c>
      <c r="C25" s="24" t="n">
        <f aca="false">'2023'!C18</f>
        <v>1725982.36</v>
      </c>
      <c r="D25" s="25" t="n">
        <f aca="false">'2023'!D18</f>
        <v>3023783</v>
      </c>
    </row>
    <row r="26" customFormat="false" ht="15" hidden="false" customHeight="false" outlineLevel="0" collapsed="false">
      <c r="B26" s="23" t="n">
        <v>2024</v>
      </c>
      <c r="C26" s="24" t="n">
        <f aca="false">'2024'!C18</f>
        <v>1783103.37</v>
      </c>
      <c r="D26" s="25" t="n">
        <f aca="false">'2024'!D18</f>
        <v>2893866</v>
      </c>
    </row>
    <row r="27" customFormat="false" ht="15" hidden="false" customHeight="false" outlineLevel="0" collapsed="false">
      <c r="B27" s="23" t="n">
        <v>2025</v>
      </c>
      <c r="C27" s="24" t="n">
        <f aca="false">'2025'!C18</f>
        <v>2056995.89</v>
      </c>
      <c r="D27" s="25" t="n">
        <f aca="false">'2025'!D18</f>
        <v>3179418</v>
      </c>
    </row>
    <row r="29" customFormat="false" ht="14.25" hidden="false" customHeight="false" outlineLevel="0" collapsed="false">
      <c r="C29" s="26"/>
      <c r="D29" s="27"/>
      <c r="E29" s="28"/>
    </row>
    <row r="30" customFormat="false" ht="14.25" hidden="false" customHeight="false" outlineLevel="0" collapsed="false">
      <c r="C30" s="26"/>
      <c r="D30" s="27"/>
      <c r="E30" s="28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118298.86</v>
      </c>
      <c r="D6" s="9" t="n">
        <f aca="false">18078+7+93+231821</f>
        <v>249999</v>
      </c>
    </row>
    <row r="7" customFormat="false" ht="15" hidden="false" customHeight="false" outlineLevel="0" collapsed="false">
      <c r="B7" s="14" t="s">
        <v>8</v>
      </c>
      <c r="C7" s="35" t="n">
        <v>125678.83</v>
      </c>
      <c r="D7" s="16" t="n">
        <f aca="false">20795+7+93+274236</f>
        <v>295131</v>
      </c>
    </row>
    <row r="8" customFormat="false" ht="15" hidden="false" customHeight="false" outlineLevel="0" collapsed="false">
      <c r="B8" s="7" t="s">
        <v>9</v>
      </c>
      <c r="C8" s="8" t="n">
        <v>146300.17</v>
      </c>
      <c r="D8" s="9" t="n">
        <f aca="false">7+20189+93+266590</f>
        <v>286879</v>
      </c>
    </row>
    <row r="9" customFormat="false" ht="15" hidden="false" customHeight="false" outlineLevel="0" collapsed="false">
      <c r="B9" s="14" t="s">
        <v>10</v>
      </c>
      <c r="C9" s="35" t="n">
        <v>91219.86</v>
      </c>
      <c r="D9" s="16" t="n">
        <f aca="false">16400+99+170585</f>
        <v>187084</v>
      </c>
    </row>
    <row r="10" customFormat="false" ht="15" hidden="false" customHeight="false" outlineLevel="0" collapsed="false">
      <c r="B10" s="7" t="s">
        <v>11</v>
      </c>
      <c r="C10" s="8" t="n">
        <v>87941.68</v>
      </c>
      <c r="D10" s="9" t="n">
        <f aca="false">100+15628+176066</f>
        <v>191794</v>
      </c>
    </row>
    <row r="11" customFormat="false" ht="15" hidden="false" customHeight="false" outlineLevel="0" collapsed="false">
      <c r="B11" s="14" t="s">
        <v>12</v>
      </c>
      <c r="C11" s="35" t="n">
        <v>73345.93</v>
      </c>
      <c r="D11" s="16" t="n">
        <f aca="false">13776+100+148333</f>
        <v>162209</v>
      </c>
    </row>
    <row r="12" customFormat="false" ht="15" hidden="false" customHeight="false" outlineLevel="0" collapsed="false">
      <c r="B12" s="7" t="s">
        <v>13</v>
      </c>
      <c r="C12" s="8" t="n">
        <v>82615.96</v>
      </c>
      <c r="D12" s="9" t="n">
        <f aca="false">16483+91+164873+9</f>
        <v>181456</v>
      </c>
    </row>
    <row r="13" customFormat="false" ht="15" hidden="false" customHeight="false" outlineLevel="0" collapsed="false">
      <c r="B13" s="14" t="s">
        <v>14</v>
      </c>
      <c r="C13" s="35" t="n">
        <v>91220.98</v>
      </c>
      <c r="D13" s="16" t="n">
        <f aca="false">17702+9+91+184920</f>
        <v>202722</v>
      </c>
    </row>
    <row r="14" customFormat="false" ht="15" hidden="false" customHeight="false" outlineLevel="0" collapsed="false">
      <c r="B14" s="7" t="s">
        <v>15</v>
      </c>
      <c r="C14" s="8" t="n">
        <v>75026.12</v>
      </c>
      <c r="D14" s="9" t="n">
        <f aca="false">14192+100+150782</f>
        <v>165074</v>
      </c>
    </row>
    <row r="15" customFormat="false" ht="15" hidden="false" customHeight="false" outlineLevel="0" collapsed="false">
      <c r="B15" s="14" t="s">
        <v>16</v>
      </c>
      <c r="C15" s="35" t="n">
        <v>95024.29</v>
      </c>
      <c r="D15" s="16" t="n">
        <f aca="false">14190+100+159918</f>
        <v>174208</v>
      </c>
    </row>
    <row r="16" customFormat="false" ht="15" hidden="false" customHeight="false" outlineLevel="0" collapsed="false">
      <c r="B16" s="7" t="s">
        <v>17</v>
      </c>
      <c r="C16" s="8" t="n">
        <v>42980.3</v>
      </c>
      <c r="D16" s="9" t="n">
        <f aca="false">6483+100+79291</f>
        <v>85874</v>
      </c>
    </row>
    <row r="17" customFormat="false" ht="15" hidden="false" customHeight="false" outlineLevel="0" collapsed="false">
      <c r="B17" s="14" t="s">
        <v>18</v>
      </c>
      <c r="C17" s="35" t="n">
        <v>84182.79</v>
      </c>
      <c r="D17" s="16" t="n">
        <f aca="false">14499+100+158795</f>
        <v>173394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1113835.77</v>
      </c>
      <c r="D18" s="38" t="n">
        <f aca="false">SUM(D6:D17)</f>
        <v>2355824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119486.63</v>
      </c>
      <c r="D6" s="9" t="n">
        <f aca="false">17945+100+188913</f>
        <v>206958</v>
      </c>
    </row>
    <row r="7" customFormat="false" ht="15" hidden="false" customHeight="false" outlineLevel="0" collapsed="false">
      <c r="B7" s="14" t="s">
        <v>8</v>
      </c>
      <c r="C7" s="35" t="n">
        <v>110676.89</v>
      </c>
      <c r="D7" s="16" t="n">
        <f aca="false">15601+100+198597</f>
        <v>214298</v>
      </c>
    </row>
    <row r="8" customFormat="false" ht="15" hidden="false" customHeight="false" outlineLevel="0" collapsed="false">
      <c r="B8" s="7" t="s">
        <v>9</v>
      </c>
      <c r="C8" s="8" t="n">
        <v>103461.11</v>
      </c>
      <c r="D8" s="9" t="n">
        <f aca="false">15899+100+183227</f>
        <v>199226</v>
      </c>
    </row>
    <row r="9" customFormat="false" ht="15" hidden="false" customHeight="false" outlineLevel="0" collapsed="false">
      <c r="B9" s="14" t="s">
        <v>10</v>
      </c>
      <c r="C9" s="35" t="n">
        <v>110419.14</v>
      </c>
      <c r="D9" s="16" t="n">
        <f aca="false">18671+100+193436</f>
        <v>212207</v>
      </c>
    </row>
    <row r="10" customFormat="false" ht="15" hidden="false" customHeight="false" outlineLevel="0" collapsed="false">
      <c r="B10" s="7" t="s">
        <v>11</v>
      </c>
      <c r="C10" s="8" t="n">
        <v>99050.31</v>
      </c>
      <c r="D10" s="9" t="n">
        <f aca="false">16311+100+182915</f>
        <v>199326</v>
      </c>
    </row>
    <row r="11" customFormat="false" ht="15" hidden="false" customHeight="false" outlineLevel="0" collapsed="false">
      <c r="B11" s="14" t="s">
        <v>12</v>
      </c>
      <c r="C11" s="35" t="n">
        <v>100676.66</v>
      </c>
      <c r="D11" s="57" t="n">
        <f aca="false">181488+100+16226</f>
        <v>197814</v>
      </c>
      <c r="E11" s="43"/>
    </row>
    <row r="12" customFormat="false" ht="15" hidden="false" customHeight="false" outlineLevel="0" collapsed="false">
      <c r="B12" s="7" t="s">
        <v>13</v>
      </c>
      <c r="C12" s="8" t="n">
        <v>101779.92</v>
      </c>
      <c r="D12" s="9" t="n">
        <f aca="false">177999+100+16289</f>
        <v>194388</v>
      </c>
    </row>
    <row r="13" customFormat="false" ht="15" hidden="false" customHeight="false" outlineLevel="0" collapsed="false">
      <c r="B13" s="14" t="s">
        <v>14</v>
      </c>
      <c r="C13" s="35" t="n">
        <v>110964.28</v>
      </c>
      <c r="D13" s="16" t="n">
        <f aca="false">16709+100+179764</f>
        <v>196573</v>
      </c>
    </row>
    <row r="14" customFormat="false" ht="15" hidden="false" customHeight="false" outlineLevel="0" collapsed="false">
      <c r="B14" s="7" t="s">
        <v>15</v>
      </c>
      <c r="C14" s="8" t="n">
        <v>115190.38</v>
      </c>
      <c r="D14" s="9" t="n">
        <f aca="false">100+16814+182800</f>
        <v>199714</v>
      </c>
    </row>
    <row r="15" customFormat="false" ht="15" hidden="false" customHeight="false" outlineLevel="0" collapsed="false">
      <c r="B15" s="14" t="s">
        <v>16</v>
      </c>
      <c r="C15" s="35" t="n">
        <v>160671.54</v>
      </c>
      <c r="D15" s="16" t="n">
        <f aca="false">100+15859+171398</f>
        <v>187357</v>
      </c>
    </row>
    <row r="16" customFormat="false" ht="15" hidden="false" customHeight="false" outlineLevel="0" collapsed="false">
      <c r="B16" s="7" t="s">
        <v>17</v>
      </c>
      <c r="C16" s="8" t="n">
        <v>122317.02</v>
      </c>
      <c r="D16" s="9" t="n">
        <f aca="false">100+14977+183467</f>
        <v>198544</v>
      </c>
    </row>
    <row r="17" customFormat="false" ht="15" hidden="false" customHeight="false" outlineLevel="0" collapsed="false">
      <c r="B17" s="14" t="s">
        <v>18</v>
      </c>
      <c r="C17" s="35" t="n">
        <v>138978.44</v>
      </c>
      <c r="D17" s="16" t="n">
        <f aca="false">15716+194643+100</f>
        <v>210459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1393672.32</v>
      </c>
      <c r="D18" s="38" t="n">
        <f aca="false">SUM(D6:D17)</f>
        <v>2416864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146957.54</v>
      </c>
      <c r="D6" s="9" t="n">
        <f aca="false">17434+188133+100</f>
        <v>205667</v>
      </c>
    </row>
    <row r="7" customFormat="false" ht="15" hidden="false" customHeight="false" outlineLevel="0" collapsed="false">
      <c r="B7" s="14" t="s">
        <v>8</v>
      </c>
      <c r="C7" s="35" t="n">
        <v>166407.47</v>
      </c>
      <c r="D7" s="16" t="n">
        <f aca="false">17869+100+218724</f>
        <v>236693</v>
      </c>
    </row>
    <row r="8" customFormat="false" ht="15" hidden="false" customHeight="false" outlineLevel="0" collapsed="false">
      <c r="B8" s="7" t="s">
        <v>9</v>
      </c>
      <c r="C8" s="8" t="n">
        <v>156539.24</v>
      </c>
      <c r="D8" s="9" t="n">
        <f aca="false">16333+100+198906</f>
        <v>215339</v>
      </c>
    </row>
    <row r="9" customFormat="false" ht="15" hidden="false" customHeight="false" outlineLevel="0" collapsed="false">
      <c r="B9" s="14" t="s">
        <v>10</v>
      </c>
      <c r="C9" s="35" t="n">
        <v>172890.22</v>
      </c>
      <c r="D9" s="16" t="n">
        <f aca="false">8+18962+92+216761</f>
        <v>235823</v>
      </c>
    </row>
    <row r="10" customFormat="false" ht="15" hidden="false" customHeight="false" outlineLevel="0" collapsed="false">
      <c r="B10" s="7" t="s">
        <v>11</v>
      </c>
      <c r="C10" s="8" t="n">
        <v>133267</v>
      </c>
      <c r="D10" s="9" t="n">
        <f aca="false">7+15149+93+192314</f>
        <v>207563</v>
      </c>
    </row>
    <row r="11" customFormat="false" ht="15" hidden="false" customHeight="false" outlineLevel="0" collapsed="false">
      <c r="B11" s="14" t="s">
        <v>12</v>
      </c>
      <c r="C11" s="35" t="n">
        <v>124219.27</v>
      </c>
      <c r="D11" s="57" t="n">
        <f aca="false">8+17022+92+198782</f>
        <v>215904</v>
      </c>
      <c r="E11" s="43"/>
    </row>
    <row r="12" customFormat="false" ht="15" hidden="false" customHeight="false" outlineLevel="0" collapsed="false">
      <c r="B12" s="7" t="s">
        <v>13</v>
      </c>
      <c r="C12" s="8" t="n">
        <v>140884.09</v>
      </c>
      <c r="D12" s="9" t="n">
        <f aca="false">7+17825+93+234040</f>
        <v>251965</v>
      </c>
    </row>
    <row r="13" customFormat="false" ht="15" hidden="false" customHeight="false" outlineLevel="0" collapsed="false">
      <c r="B13" s="14" t="s">
        <v>14</v>
      </c>
      <c r="C13" s="35" t="n">
        <v>131591.98</v>
      </c>
      <c r="D13" s="16" t="n">
        <f aca="false">7+16889+93+222250</f>
        <v>239239</v>
      </c>
    </row>
    <row r="14" customFormat="false" ht="15" hidden="false" customHeight="false" outlineLevel="0" collapsed="false">
      <c r="B14" s="7" t="s">
        <v>15</v>
      </c>
      <c r="C14" s="8" t="n">
        <v>149021.07</v>
      </c>
      <c r="D14" s="9" t="n">
        <f aca="false">7+19969+93+255492</f>
        <v>275561</v>
      </c>
    </row>
    <row r="15" customFormat="false" ht="15" hidden="false" customHeight="false" outlineLevel="0" collapsed="false">
      <c r="B15" s="14" t="s">
        <v>16</v>
      </c>
      <c r="C15" s="35" t="n">
        <v>166507.71</v>
      </c>
      <c r="D15" s="16" t="n">
        <f aca="false">7+17729+93+221897</f>
        <v>239726</v>
      </c>
    </row>
    <row r="16" customFormat="false" ht="15" hidden="false" customHeight="false" outlineLevel="0" collapsed="false">
      <c r="B16" s="7" t="s">
        <v>17</v>
      </c>
      <c r="C16" s="8" t="n">
        <v>136151.77</v>
      </c>
      <c r="D16" s="9" t="n">
        <f aca="false">7+17212+93+225171</f>
        <v>242483</v>
      </c>
    </row>
    <row r="17" customFormat="false" ht="15" hidden="false" customHeight="false" outlineLevel="0" collapsed="false">
      <c r="B17" s="14" t="s">
        <v>18</v>
      </c>
      <c r="C17" s="35" t="n">
        <v>151801.68</v>
      </c>
      <c r="D17" s="16" t="n">
        <f aca="false">7+17701+93+240459</f>
        <v>258260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1776239.04</v>
      </c>
      <c r="D18" s="38" t="n">
        <f aca="false">SUM(D6:D17)</f>
        <v>2824223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161626.39</v>
      </c>
      <c r="D6" s="9" t="n">
        <f aca="false">7+18846+93+233942</f>
        <v>252888</v>
      </c>
    </row>
    <row r="7" customFormat="false" ht="15" hidden="false" customHeight="false" outlineLevel="0" collapsed="false">
      <c r="B7" s="14" t="s">
        <v>8</v>
      </c>
      <c r="C7" s="35" t="n">
        <v>171179.12</v>
      </c>
      <c r="D7" s="16" t="n">
        <f aca="false">7+19567+93+250660</f>
        <v>270327</v>
      </c>
    </row>
    <row r="8" customFormat="false" ht="15" hidden="false" customHeight="false" outlineLevel="0" collapsed="false">
      <c r="B8" s="7" t="s">
        <v>9</v>
      </c>
      <c r="C8" s="8" t="n">
        <v>167244.35</v>
      </c>
      <c r="D8" s="9" t="n">
        <f aca="false">6+17314+94+249672</f>
        <v>267086</v>
      </c>
    </row>
    <row r="9" customFormat="false" ht="15" hidden="false" customHeight="false" outlineLevel="0" collapsed="false">
      <c r="B9" s="14" t="s">
        <v>10</v>
      </c>
      <c r="C9" s="35" t="n">
        <v>197451.2</v>
      </c>
      <c r="D9" s="16" t="n">
        <f aca="false">6+21601+94+323341</f>
        <v>345042</v>
      </c>
    </row>
    <row r="10" customFormat="false" ht="15" hidden="false" customHeight="false" outlineLevel="0" collapsed="false">
      <c r="B10" s="7" t="s">
        <v>11</v>
      </c>
      <c r="C10" s="8" t="n">
        <v>133028.53</v>
      </c>
      <c r="D10" s="9" t="n">
        <f aca="false">6+14566+94+211550</f>
        <v>226216</v>
      </c>
    </row>
    <row r="11" customFormat="false" ht="15" hidden="false" customHeight="false" outlineLevel="0" collapsed="false">
      <c r="B11" s="14" t="s">
        <v>12</v>
      </c>
      <c r="C11" s="35" t="n">
        <v>125246.79</v>
      </c>
      <c r="D11" s="57" t="n">
        <f aca="false">8+17324+208609+92</f>
        <v>226033</v>
      </c>
      <c r="E11" s="43"/>
    </row>
    <row r="12" customFormat="false" ht="15" hidden="false" customHeight="false" outlineLevel="0" collapsed="false">
      <c r="B12" s="7" t="s">
        <v>13</v>
      </c>
      <c r="C12" s="8" t="n">
        <v>139109.37</v>
      </c>
      <c r="D12" s="9" t="n">
        <f aca="false">7+16703+93+223566</f>
        <v>240369</v>
      </c>
    </row>
    <row r="13" customFormat="false" ht="15" hidden="false" customHeight="false" outlineLevel="0" collapsed="false">
      <c r="B13" s="14" t="s">
        <v>14</v>
      </c>
      <c r="C13" s="35" t="n">
        <v>143512.1</v>
      </c>
      <c r="D13" s="16" t="n">
        <f aca="false">6+15615+94+230121</f>
        <v>245836</v>
      </c>
    </row>
    <row r="14" customFormat="false" ht="15" hidden="false" customHeight="false" outlineLevel="0" collapsed="false">
      <c r="B14" s="7" t="s">
        <v>15</v>
      </c>
      <c r="C14" s="8" t="n">
        <v>145386.2</v>
      </c>
      <c r="D14" s="9" t="n">
        <f aca="false">8+19079+92+235138</f>
        <v>254317</v>
      </c>
    </row>
    <row r="15" customFormat="false" ht="15" hidden="false" customHeight="false" outlineLevel="0" collapsed="false">
      <c r="B15" s="14" t="s">
        <v>16</v>
      </c>
      <c r="C15" s="35" t="n">
        <v>119661.68</v>
      </c>
      <c r="D15" s="16" t="n">
        <f aca="false">6+13520+94+209110</f>
        <v>222730</v>
      </c>
    </row>
    <row r="16" customFormat="false" ht="15" hidden="false" customHeight="false" outlineLevel="0" collapsed="false">
      <c r="B16" s="7" t="s">
        <v>17</v>
      </c>
      <c r="C16" s="8" t="n">
        <v>133068.65</v>
      </c>
      <c r="D16" s="9" t="n">
        <f aca="false">8+17820+92+213941</f>
        <v>231861</v>
      </c>
    </row>
    <row r="17" customFormat="false" ht="15" hidden="false" customHeight="false" outlineLevel="0" collapsed="false">
      <c r="B17" s="14" t="s">
        <v>18</v>
      </c>
      <c r="C17" s="35" t="n">
        <v>89467.98</v>
      </c>
      <c r="D17" s="16" t="n">
        <f aca="false">7+17702+93+223276</f>
        <v>241078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1725982.36</v>
      </c>
      <c r="D18" s="38" t="n">
        <f aca="false">SUM(D6:D17)</f>
        <v>3023783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146267.97</v>
      </c>
      <c r="D6" s="9" t="n">
        <f aca="false">7+16625+93+225315</f>
        <v>242040</v>
      </c>
    </row>
    <row r="7" customFormat="false" ht="15" hidden="false" customHeight="false" outlineLevel="0" collapsed="false">
      <c r="B7" s="14" t="s">
        <v>8</v>
      </c>
      <c r="C7" s="35" t="n">
        <v>145157.02</v>
      </c>
      <c r="D7" s="16" t="n">
        <f aca="false">8+18083+92+221786</f>
        <v>239969</v>
      </c>
    </row>
    <row r="8" customFormat="false" ht="15" hidden="false" customHeight="false" outlineLevel="0" collapsed="false">
      <c r="B8" s="7" t="s">
        <v>9</v>
      </c>
      <c r="C8" s="8" t="n">
        <v>175336</v>
      </c>
      <c r="D8" s="9" t="n">
        <f aca="false">6+18495+94+268351</f>
        <v>286946</v>
      </c>
    </row>
    <row r="9" customFormat="false" ht="15" hidden="false" customHeight="false" outlineLevel="0" collapsed="false">
      <c r="B9" s="14" t="s">
        <v>10</v>
      </c>
      <c r="C9" s="35" t="n">
        <v>147440.66</v>
      </c>
      <c r="D9" s="16" t="n">
        <f aca="false">6+15409+94+230928</f>
        <v>246437</v>
      </c>
    </row>
    <row r="10" customFormat="false" ht="15" hidden="false" customHeight="false" outlineLevel="0" collapsed="false">
      <c r="B10" s="7" t="s">
        <v>11</v>
      </c>
      <c r="C10" s="8" t="n">
        <v>122982.57</v>
      </c>
      <c r="D10" s="9" t="n">
        <f aca="false">8+16797+92+192703</f>
        <v>209600</v>
      </c>
    </row>
    <row r="11" customFormat="false" ht="15" hidden="false" customHeight="false" outlineLevel="0" collapsed="false">
      <c r="B11" s="14" t="s">
        <v>12</v>
      </c>
      <c r="C11" s="35" t="n">
        <v>100045.12</v>
      </c>
      <c r="D11" s="57" t="n">
        <f aca="false">8+13489+92+163666</f>
        <v>177255</v>
      </c>
      <c r="E11" s="43"/>
    </row>
    <row r="12" customFormat="false" ht="15" hidden="false" customHeight="false" outlineLevel="0" collapsed="false">
      <c r="B12" s="7" t="s">
        <v>13</v>
      </c>
      <c r="C12" s="8" t="n">
        <v>128082.37</v>
      </c>
      <c r="D12" s="9" t="n">
        <f aca="false">7+16212+93+208990</f>
        <v>225302</v>
      </c>
    </row>
    <row r="13" customFormat="false" ht="15" hidden="false" customHeight="false" outlineLevel="0" collapsed="false">
      <c r="B13" s="14" t="s">
        <v>14</v>
      </c>
      <c r="C13" s="35" t="n">
        <v>197057.67</v>
      </c>
      <c r="D13" s="16" t="n">
        <v>299405</v>
      </c>
    </row>
    <row r="14" customFormat="false" ht="15" hidden="false" customHeight="false" outlineLevel="0" collapsed="false">
      <c r="B14" s="7" t="s">
        <v>15</v>
      </c>
      <c r="C14" s="8" t="n">
        <v>158431.85</v>
      </c>
      <c r="D14" s="9" t="n">
        <v>265014</v>
      </c>
    </row>
    <row r="15" customFormat="false" ht="15" hidden="false" customHeight="false" outlineLevel="0" collapsed="false">
      <c r="B15" s="14" t="s">
        <v>16</v>
      </c>
      <c r="C15" s="35" t="n">
        <v>155175.48</v>
      </c>
      <c r="D15" s="16" t="n">
        <v>216267</v>
      </c>
    </row>
    <row r="16" customFormat="false" ht="15" hidden="false" customHeight="false" outlineLevel="0" collapsed="false">
      <c r="B16" s="7" t="s">
        <v>17</v>
      </c>
      <c r="C16" s="8" t="n">
        <v>160344.1</v>
      </c>
      <c r="D16" s="9" t="n">
        <v>236103</v>
      </c>
    </row>
    <row r="17" customFormat="false" ht="15" hidden="false" customHeight="false" outlineLevel="0" collapsed="false">
      <c r="B17" s="14" t="s">
        <v>18</v>
      </c>
      <c r="C17" s="35" t="n">
        <v>146782.56</v>
      </c>
      <c r="D17" s="16" t="n">
        <v>249528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1783103.37</v>
      </c>
      <c r="D18" s="38" t="n">
        <f aca="false">SUM(D6:D17)</f>
        <v>2893866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150270.78</v>
      </c>
      <c r="D6" s="9" t="n">
        <v>249600</v>
      </c>
    </row>
    <row r="7" customFormat="false" ht="15" hidden="false" customHeight="false" outlineLevel="0" collapsed="false">
      <c r="B7" s="14" t="s">
        <v>8</v>
      </c>
      <c r="C7" s="35" t="n">
        <v>166255.75</v>
      </c>
      <c r="D7" s="16" t="n">
        <v>267528</v>
      </c>
    </row>
    <row r="8" customFormat="false" ht="15" hidden="false" customHeight="false" outlineLevel="0" collapsed="false">
      <c r="B8" s="7" t="s">
        <v>9</v>
      </c>
      <c r="C8" s="8" t="n">
        <v>217112.38</v>
      </c>
      <c r="D8" s="9" t="n">
        <v>337140</v>
      </c>
    </row>
    <row r="9" customFormat="false" ht="15" hidden="false" customHeight="false" outlineLevel="0" collapsed="false">
      <c r="B9" s="14" t="s">
        <v>10</v>
      </c>
      <c r="C9" s="35" t="n">
        <v>203802.65</v>
      </c>
      <c r="D9" s="16" t="n">
        <v>301620</v>
      </c>
    </row>
    <row r="10" customFormat="false" ht="15" hidden="false" customHeight="false" outlineLevel="0" collapsed="false">
      <c r="B10" s="7" t="s">
        <v>11</v>
      </c>
      <c r="C10" s="8" t="n">
        <v>136905.14</v>
      </c>
      <c r="D10" s="9" t="n">
        <v>227229</v>
      </c>
    </row>
    <row r="11" customFormat="false" ht="15" hidden="false" customHeight="false" outlineLevel="0" collapsed="false">
      <c r="B11" s="14" t="s">
        <v>12</v>
      </c>
      <c r="C11" s="35" t="n">
        <v>151570.49</v>
      </c>
      <c r="D11" s="57" t="n">
        <v>244977</v>
      </c>
      <c r="E11" s="43"/>
    </row>
    <row r="12" customFormat="false" ht="15" hidden="false" customHeight="false" outlineLevel="0" collapsed="false">
      <c r="B12" s="7" t="s">
        <v>13</v>
      </c>
      <c r="C12" s="8" t="n">
        <v>188925.49</v>
      </c>
      <c r="D12" s="9" t="n">
        <v>285911</v>
      </c>
    </row>
    <row r="13" customFormat="false" ht="15" hidden="false" customHeight="false" outlineLevel="0" collapsed="false">
      <c r="B13" s="14" t="s">
        <v>14</v>
      </c>
      <c r="C13" s="35" t="n">
        <v>204379.79</v>
      </c>
      <c r="D13" s="16" t="n">
        <v>311840</v>
      </c>
    </row>
    <row r="14" customFormat="false" ht="15" hidden="false" customHeight="false" outlineLevel="0" collapsed="false">
      <c r="B14" s="7" t="s">
        <v>15</v>
      </c>
      <c r="C14" s="8" t="n">
        <v>179849.62</v>
      </c>
      <c r="D14" s="9" t="n">
        <v>268964</v>
      </c>
    </row>
    <row r="15" customFormat="false" ht="15" hidden="false" customHeight="false" outlineLevel="0" collapsed="false">
      <c r="B15" s="14" t="s">
        <v>16</v>
      </c>
      <c r="C15" s="35" t="n">
        <v>146456.07</v>
      </c>
      <c r="D15" s="16" t="n">
        <v>216871</v>
      </c>
    </row>
    <row r="16" customFormat="false" ht="15" hidden="false" customHeight="false" outlineLevel="0" collapsed="false">
      <c r="B16" s="7" t="s">
        <v>17</v>
      </c>
      <c r="C16" s="8" t="n">
        <v>147149.03</v>
      </c>
      <c r="D16" s="9" t="n">
        <v>229361</v>
      </c>
    </row>
    <row r="17" customFormat="false" ht="15" hidden="false" customHeight="false" outlineLevel="0" collapsed="false">
      <c r="B17" s="14" t="s">
        <v>18</v>
      </c>
      <c r="C17" s="35" t="n">
        <v>164318.7</v>
      </c>
      <c r="D17" s="16" t="n">
        <v>238377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2056995.89</v>
      </c>
      <c r="D18" s="38" t="n">
        <f aca="false">SUM(D6:D17)</f>
        <v>3179418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49" t="s">
        <v>4</v>
      </c>
      <c r="C5" s="58" t="s">
        <v>5</v>
      </c>
      <c r="D5" s="59" t="s">
        <v>6</v>
      </c>
    </row>
    <row r="6" customFormat="false" ht="15" hidden="false" customHeight="false" outlineLevel="0" collapsed="false">
      <c r="B6" s="60" t="n">
        <v>45658</v>
      </c>
      <c r="C6" s="8" t="n">
        <v>150270.78</v>
      </c>
      <c r="D6" s="9" t="n">
        <v>249600</v>
      </c>
    </row>
    <row r="7" customFormat="false" ht="15" hidden="false" customHeight="false" outlineLevel="0" collapsed="false">
      <c r="B7" s="61" t="n">
        <v>45689</v>
      </c>
      <c r="C7" s="35" t="n">
        <v>166255.75</v>
      </c>
      <c r="D7" s="16" t="n">
        <v>267528</v>
      </c>
    </row>
    <row r="8" customFormat="false" ht="15" hidden="false" customHeight="false" outlineLevel="0" collapsed="false">
      <c r="B8" s="60" t="n">
        <v>45717</v>
      </c>
      <c r="C8" s="8" t="n">
        <v>217112.38</v>
      </c>
      <c r="D8" s="9" t="n">
        <v>337140</v>
      </c>
    </row>
    <row r="9" customFormat="false" ht="15" hidden="false" customHeight="false" outlineLevel="0" collapsed="false">
      <c r="B9" s="61" t="n">
        <v>45748</v>
      </c>
      <c r="C9" s="35" t="n">
        <v>203802.65</v>
      </c>
      <c r="D9" s="16" t="n">
        <v>301620</v>
      </c>
    </row>
    <row r="10" customFormat="false" ht="15" hidden="false" customHeight="false" outlineLevel="0" collapsed="false">
      <c r="B10" s="60" t="n">
        <v>45778</v>
      </c>
      <c r="C10" s="8" t="n">
        <v>136905.14</v>
      </c>
      <c r="D10" s="9" t="n">
        <v>227229</v>
      </c>
    </row>
    <row r="11" customFormat="false" ht="15" hidden="false" customHeight="false" outlineLevel="0" collapsed="false">
      <c r="B11" s="61" t="n">
        <v>45809</v>
      </c>
      <c r="C11" s="35" t="n">
        <v>151570.49</v>
      </c>
      <c r="D11" s="57" t="n">
        <v>244977</v>
      </c>
    </row>
    <row r="12" customFormat="false" ht="15" hidden="false" customHeight="false" outlineLevel="0" collapsed="false">
      <c r="B12" s="60" t="n">
        <v>45839</v>
      </c>
      <c r="C12" s="8" t="n">
        <v>188925.49</v>
      </c>
      <c r="D12" s="9" t="n">
        <v>285911</v>
      </c>
    </row>
    <row r="13" customFormat="false" ht="15" hidden="false" customHeight="false" outlineLevel="0" collapsed="false">
      <c r="B13" s="61" t="n">
        <v>45870</v>
      </c>
      <c r="C13" s="35" t="n">
        <v>204379.79</v>
      </c>
      <c r="D13" s="16" t="n">
        <v>311840</v>
      </c>
    </row>
    <row r="14" customFormat="false" ht="15" hidden="false" customHeight="false" outlineLevel="0" collapsed="false">
      <c r="B14" s="60" t="n">
        <v>45901</v>
      </c>
      <c r="C14" s="8" t="n">
        <v>179849.62</v>
      </c>
      <c r="D14" s="9" t="n">
        <v>268964</v>
      </c>
    </row>
    <row r="15" customFormat="false" ht="15" hidden="false" customHeight="false" outlineLevel="0" collapsed="false">
      <c r="B15" s="61" t="n">
        <v>45931</v>
      </c>
      <c r="C15" s="35" t="n">
        <v>146456.07</v>
      </c>
      <c r="D15" s="16" t="n">
        <v>216871</v>
      </c>
    </row>
    <row r="16" customFormat="false" ht="15" hidden="false" customHeight="false" outlineLevel="0" collapsed="false">
      <c r="B16" s="60" t="n">
        <v>45962</v>
      </c>
      <c r="C16" s="8" t="n">
        <v>147149.03</v>
      </c>
      <c r="D16" s="9" t="n">
        <v>229361</v>
      </c>
    </row>
    <row r="17" customFormat="false" ht="15" hidden="false" customHeight="false" outlineLevel="0" collapsed="false">
      <c r="B17" s="61" t="n">
        <v>45992</v>
      </c>
      <c r="C17" s="35" t="n">
        <v>164318.7</v>
      </c>
      <c r="D17" s="16" t="n">
        <v>238377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4" t="s">
        <v>7</v>
      </c>
      <c r="C6" s="35" t="n">
        <v>87558.52</v>
      </c>
      <c r="D6" s="16" t="n">
        <v>190591</v>
      </c>
    </row>
    <row r="7" customFormat="false" ht="15" hidden="false" customHeight="false" outlineLevel="0" collapsed="false">
      <c r="B7" s="7" t="s">
        <v>8</v>
      </c>
      <c r="C7" s="8" t="n">
        <v>89536.82</v>
      </c>
      <c r="D7" s="9" t="n">
        <v>213180</v>
      </c>
    </row>
    <row r="8" customFormat="false" ht="15" hidden="false" customHeight="false" outlineLevel="0" collapsed="false">
      <c r="B8" s="14" t="s">
        <v>9</v>
      </c>
      <c r="C8" s="35" t="n">
        <v>113687.58</v>
      </c>
      <c r="D8" s="16" t="n">
        <v>260215</v>
      </c>
    </row>
    <row r="9" customFormat="false" ht="15" hidden="false" customHeight="false" outlineLevel="0" collapsed="false">
      <c r="B9" s="7" t="s">
        <v>10</v>
      </c>
      <c r="C9" s="8" t="n">
        <v>90728.58</v>
      </c>
      <c r="D9" s="9" t="n">
        <v>225990</v>
      </c>
    </row>
    <row r="10" customFormat="false" ht="15" hidden="false" customHeight="false" outlineLevel="0" collapsed="false">
      <c r="B10" s="14" t="s">
        <v>11</v>
      </c>
      <c r="C10" s="35" t="n">
        <v>81368.94</v>
      </c>
      <c r="D10" s="16" t="n">
        <v>214443</v>
      </c>
    </row>
    <row r="11" customFormat="false" ht="15" hidden="false" customHeight="false" outlineLevel="0" collapsed="false">
      <c r="B11" s="7" t="s">
        <v>12</v>
      </c>
      <c r="C11" s="8" t="n">
        <v>89048.3</v>
      </c>
      <c r="D11" s="9" t="n">
        <v>238183</v>
      </c>
    </row>
    <row r="12" customFormat="false" ht="15" hidden="false" customHeight="false" outlineLevel="0" collapsed="false">
      <c r="B12" s="14" t="s">
        <v>13</v>
      </c>
      <c r="C12" s="35" t="n">
        <v>90256.42</v>
      </c>
      <c r="D12" s="16" t="n">
        <v>241868</v>
      </c>
    </row>
    <row r="13" customFormat="false" ht="15" hidden="false" customHeight="false" outlineLevel="0" collapsed="false">
      <c r="B13" s="7" t="s">
        <v>14</v>
      </c>
      <c r="C13" s="8" t="n">
        <v>82686.32</v>
      </c>
      <c r="D13" s="9" t="n">
        <v>220170</v>
      </c>
    </row>
    <row r="14" customFormat="false" ht="15" hidden="false" customHeight="false" outlineLevel="0" collapsed="false">
      <c r="B14" s="14" t="s">
        <v>15</v>
      </c>
      <c r="C14" s="35" t="n">
        <v>81384.98</v>
      </c>
      <c r="D14" s="16" t="n">
        <v>215791</v>
      </c>
    </row>
    <row r="15" customFormat="false" ht="15" hidden="false" customHeight="false" outlineLevel="0" collapsed="false">
      <c r="B15" s="7" t="s">
        <v>16</v>
      </c>
      <c r="C15" s="8" t="n">
        <v>80595.16</v>
      </c>
      <c r="D15" s="9" t="n">
        <v>212714</v>
      </c>
    </row>
    <row r="16" customFormat="false" ht="15" hidden="false" customHeight="false" outlineLevel="0" collapsed="false">
      <c r="B16" s="14" t="s">
        <v>17</v>
      </c>
      <c r="C16" s="35" t="n">
        <v>92430.92</v>
      </c>
      <c r="D16" s="16" t="n">
        <v>243153</v>
      </c>
    </row>
    <row r="17" customFormat="false" ht="15" hidden="false" customHeight="false" outlineLevel="0" collapsed="false">
      <c r="B17" s="7" t="s">
        <v>18</v>
      </c>
      <c r="C17" s="8" t="n">
        <v>99410.91</v>
      </c>
      <c r="D17" s="9" t="n">
        <v>255806</v>
      </c>
    </row>
    <row r="18" customFormat="false" ht="15" hidden="false" customHeight="false" outlineLevel="0" collapsed="false">
      <c r="B18" s="36" t="s">
        <v>19</v>
      </c>
      <c r="C18" s="37" t="n">
        <v>1078693.45</v>
      </c>
      <c r="D18" s="38" t="n">
        <v>193040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4" t="s">
        <v>7</v>
      </c>
      <c r="C6" s="35" t="n">
        <v>96900.83</v>
      </c>
      <c r="D6" s="16" t="n">
        <v>222735</v>
      </c>
    </row>
    <row r="7" customFormat="false" ht="15" hidden="false" customHeight="false" outlineLevel="0" collapsed="false">
      <c r="B7" s="7" t="s">
        <v>8</v>
      </c>
      <c r="C7" s="8" t="n">
        <v>93467.16</v>
      </c>
      <c r="D7" s="9" t="n">
        <v>287064</v>
      </c>
    </row>
    <row r="8" customFormat="false" ht="15" hidden="false" customHeight="false" outlineLevel="0" collapsed="false">
      <c r="B8" s="14" t="s">
        <v>9</v>
      </c>
      <c r="C8" s="35" t="n">
        <v>73443.92</v>
      </c>
      <c r="D8" s="16" t="n">
        <v>222001</v>
      </c>
    </row>
    <row r="9" customFormat="false" ht="15" hidden="false" customHeight="false" outlineLevel="0" collapsed="false">
      <c r="B9" s="7" t="s">
        <v>10</v>
      </c>
      <c r="C9" s="8" t="n">
        <v>66274.14</v>
      </c>
      <c r="D9" s="9" t="n">
        <v>198528</v>
      </c>
    </row>
    <row r="10" customFormat="false" ht="15" hidden="false" customHeight="false" outlineLevel="0" collapsed="false">
      <c r="B10" s="14" t="s">
        <v>11</v>
      </c>
      <c r="C10" s="35" t="n">
        <v>73570.1</v>
      </c>
      <c r="D10" s="16" t="n">
        <v>235924</v>
      </c>
    </row>
    <row r="11" customFormat="false" ht="15" hidden="false" customHeight="false" outlineLevel="0" collapsed="false">
      <c r="B11" s="7" t="s">
        <v>12</v>
      </c>
      <c r="C11" s="8" t="n">
        <v>71303.38</v>
      </c>
      <c r="D11" s="9" t="n">
        <v>228030</v>
      </c>
    </row>
    <row r="12" customFormat="false" ht="15" hidden="false" customHeight="false" outlineLevel="0" collapsed="false">
      <c r="B12" s="14" t="s">
        <v>13</v>
      </c>
      <c r="C12" s="35" t="n">
        <v>86103.58</v>
      </c>
      <c r="D12" s="16" t="n">
        <v>245699</v>
      </c>
    </row>
    <row r="13" customFormat="false" ht="15" hidden="false" customHeight="false" outlineLevel="0" collapsed="false">
      <c r="B13" s="7" t="s">
        <v>14</v>
      </c>
      <c r="C13" s="8" t="n">
        <v>97831.38</v>
      </c>
      <c r="D13" s="9" t="n">
        <v>301866</v>
      </c>
    </row>
    <row r="14" customFormat="false" ht="15" hidden="false" customHeight="false" outlineLevel="0" collapsed="false">
      <c r="B14" s="14" t="s">
        <v>15</v>
      </c>
      <c r="C14" s="35" t="n">
        <v>85117.98</v>
      </c>
      <c r="D14" s="16" t="n">
        <v>243950</v>
      </c>
    </row>
    <row r="15" customFormat="false" ht="15" hidden="false" customHeight="false" outlineLevel="0" collapsed="false">
      <c r="B15" s="7" t="s">
        <v>16</v>
      </c>
      <c r="C15" s="8" t="n">
        <v>67668.75</v>
      </c>
      <c r="D15" s="9" t="n">
        <v>208851</v>
      </c>
    </row>
    <row r="16" customFormat="false" ht="15" hidden="false" customHeight="false" outlineLevel="0" collapsed="false">
      <c r="B16" s="14" t="s">
        <v>17</v>
      </c>
      <c r="C16" s="35" t="n">
        <v>85990.81</v>
      </c>
      <c r="D16" s="16" t="n">
        <v>246445</v>
      </c>
    </row>
    <row r="17" customFormat="false" ht="15" hidden="false" customHeight="false" outlineLevel="0" collapsed="false">
      <c r="B17" s="7" t="s">
        <v>18</v>
      </c>
      <c r="C17" s="8" t="n">
        <v>94741.7</v>
      </c>
      <c r="D17" s="9" t="n">
        <v>251377</v>
      </c>
    </row>
    <row r="18" customFormat="false" ht="15" hidden="false" customHeight="false" outlineLevel="0" collapsed="false">
      <c r="B18" s="36" t="s">
        <v>19</v>
      </c>
      <c r="C18" s="37" t="n">
        <v>992413.73</v>
      </c>
      <c r="D18" s="38" t="n">
        <v>2892470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4" t="s">
        <v>7</v>
      </c>
      <c r="C6" s="35" t="n">
        <v>65234.69</v>
      </c>
      <c r="D6" s="16" t="n">
        <v>265357</v>
      </c>
    </row>
    <row r="7" customFormat="false" ht="15" hidden="false" customHeight="false" outlineLevel="0" collapsed="false">
      <c r="B7" s="7" t="s">
        <v>8</v>
      </c>
      <c r="C7" s="8" t="n">
        <v>79452.78</v>
      </c>
      <c r="D7" s="9" t="n">
        <v>333139</v>
      </c>
    </row>
    <row r="8" customFormat="false" ht="15" hidden="false" customHeight="false" outlineLevel="0" collapsed="false">
      <c r="B8" s="14" t="s">
        <v>9</v>
      </c>
      <c r="C8" s="35" t="n">
        <v>55278.92</v>
      </c>
      <c r="D8" s="16" t="n">
        <v>221620</v>
      </c>
    </row>
    <row r="9" customFormat="false" ht="15" hidden="false" customHeight="false" outlineLevel="0" collapsed="false">
      <c r="B9" s="7" t="s">
        <v>10</v>
      </c>
      <c r="C9" s="8" t="n">
        <v>54973.45</v>
      </c>
      <c r="D9" s="9" t="n">
        <v>232502</v>
      </c>
    </row>
    <row r="10" customFormat="false" ht="15" hidden="false" customHeight="false" outlineLevel="0" collapsed="false">
      <c r="B10" s="14" t="s">
        <v>11</v>
      </c>
      <c r="C10" s="35" t="n">
        <v>52998.24</v>
      </c>
      <c r="D10" s="16" t="n">
        <v>230019</v>
      </c>
    </row>
    <row r="11" customFormat="false" ht="15" hidden="false" customHeight="false" outlineLevel="0" collapsed="false">
      <c r="B11" s="7" t="s">
        <v>12</v>
      </c>
      <c r="C11" s="8" t="n">
        <v>49888.58</v>
      </c>
      <c r="D11" s="9" t="n">
        <v>217663</v>
      </c>
    </row>
    <row r="12" customFormat="false" ht="15" hidden="false" customHeight="false" outlineLevel="0" collapsed="false">
      <c r="B12" s="14" t="s">
        <v>13</v>
      </c>
      <c r="C12" s="35" t="n">
        <v>53895.03</v>
      </c>
      <c r="D12" s="16" t="n">
        <v>235417</v>
      </c>
    </row>
    <row r="13" customFormat="false" ht="15" hidden="false" customHeight="false" outlineLevel="0" collapsed="false">
      <c r="B13" s="7" t="s">
        <v>14</v>
      </c>
      <c r="C13" s="8" t="n">
        <v>56615.18</v>
      </c>
      <c r="D13" s="9" t="n">
        <v>247567</v>
      </c>
    </row>
    <row r="14" customFormat="false" ht="15" hidden="false" customHeight="false" outlineLevel="0" collapsed="false">
      <c r="B14" s="14" t="s">
        <v>15</v>
      </c>
      <c r="C14" s="35" t="n">
        <v>53182.41</v>
      </c>
      <c r="D14" s="16" t="n">
        <v>225846</v>
      </c>
    </row>
    <row r="15" customFormat="false" ht="15" hidden="false" customHeight="false" outlineLevel="0" collapsed="false">
      <c r="B15" s="7" t="s">
        <v>16</v>
      </c>
      <c r="C15" s="8" t="n">
        <v>56046.27</v>
      </c>
      <c r="D15" s="9" t="n">
        <v>230384</v>
      </c>
    </row>
    <row r="16" customFormat="false" ht="15" hidden="false" customHeight="false" outlineLevel="0" collapsed="false">
      <c r="B16" s="14" t="s">
        <v>17</v>
      </c>
      <c r="C16" s="35" t="n">
        <v>63637.38</v>
      </c>
      <c r="D16" s="16" t="n">
        <v>261347</v>
      </c>
    </row>
    <row r="17" customFormat="false" ht="15" hidden="false" customHeight="false" outlineLevel="0" collapsed="false">
      <c r="B17" s="7" t="s">
        <v>18</v>
      </c>
      <c r="C17" s="8" t="n">
        <v>72667.29</v>
      </c>
      <c r="D17" s="9" t="n">
        <v>273619</v>
      </c>
    </row>
    <row r="18" customFormat="false" ht="15" hidden="false" customHeight="false" outlineLevel="0" collapsed="false">
      <c r="B18" s="36" t="s">
        <v>19</v>
      </c>
      <c r="C18" s="37" t="n">
        <v>713870.22</v>
      </c>
      <c r="D18" s="38" t="n">
        <v>2974480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4" t="s">
        <v>7</v>
      </c>
      <c r="C6" s="35" t="n">
        <v>71612.84</v>
      </c>
      <c r="D6" s="16" t="n">
        <v>227782</v>
      </c>
    </row>
    <row r="7" customFormat="false" ht="15" hidden="false" customHeight="false" outlineLevel="0" collapsed="false">
      <c r="B7" s="7" t="s">
        <v>8</v>
      </c>
      <c r="C7" s="8" t="n">
        <v>80651.16</v>
      </c>
      <c r="D7" s="9" t="n">
        <v>250107</v>
      </c>
    </row>
    <row r="8" customFormat="false" ht="15" hidden="false" customHeight="false" outlineLevel="0" collapsed="false">
      <c r="B8" s="14" t="s">
        <v>9</v>
      </c>
      <c r="C8" s="35" t="n">
        <v>105429.85</v>
      </c>
      <c r="D8" s="16" t="n">
        <v>262902</v>
      </c>
    </row>
    <row r="9" customFormat="false" ht="15" hidden="false" customHeight="false" outlineLevel="0" collapsed="false">
      <c r="B9" s="7" t="s">
        <v>10</v>
      </c>
      <c r="C9" s="8" t="n">
        <v>107523.62</v>
      </c>
      <c r="D9" s="9" t="n">
        <v>248557</v>
      </c>
    </row>
    <row r="10" customFormat="false" ht="15" hidden="false" customHeight="false" outlineLevel="0" collapsed="false">
      <c r="B10" s="14" t="s">
        <v>11</v>
      </c>
      <c r="C10" s="35" t="n">
        <v>99901.66</v>
      </c>
      <c r="D10" s="16" t="n">
        <v>229899</v>
      </c>
    </row>
    <row r="11" customFormat="false" ht="15" hidden="false" customHeight="false" outlineLevel="0" collapsed="false">
      <c r="B11" s="7" t="s">
        <v>12</v>
      </c>
      <c r="C11" s="8" t="s">
        <v>20</v>
      </c>
      <c r="D11" s="9" t="n">
        <v>227013</v>
      </c>
    </row>
    <row r="12" customFormat="false" ht="15" hidden="false" customHeight="false" outlineLevel="0" collapsed="false">
      <c r="B12" s="14" t="s">
        <v>13</v>
      </c>
      <c r="C12" s="35" t="n">
        <v>95355.8</v>
      </c>
      <c r="D12" s="16" t="n">
        <v>231426</v>
      </c>
    </row>
    <row r="13" customFormat="false" ht="15" hidden="false" customHeight="false" outlineLevel="0" collapsed="false">
      <c r="B13" s="7" t="s">
        <v>14</v>
      </c>
      <c r="C13" s="8" t="n">
        <v>94042.17</v>
      </c>
      <c r="D13" s="9" t="n">
        <v>227350</v>
      </c>
    </row>
    <row r="14" customFormat="false" ht="15" hidden="false" customHeight="false" outlineLevel="0" collapsed="false">
      <c r="B14" s="14" t="s">
        <v>15</v>
      </c>
      <c r="C14" s="35" t="n">
        <v>93632.31</v>
      </c>
      <c r="D14" s="16" t="n">
        <v>227102</v>
      </c>
    </row>
    <row r="15" customFormat="false" ht="15" hidden="false" customHeight="false" outlineLevel="0" collapsed="false">
      <c r="B15" s="7" t="s">
        <v>16</v>
      </c>
      <c r="C15" s="8" t="n">
        <v>90193.92</v>
      </c>
      <c r="D15" s="9" t="n">
        <v>222440</v>
      </c>
    </row>
    <row r="16" customFormat="false" ht="13.5" hidden="false" customHeight="true" outlineLevel="0" collapsed="false">
      <c r="B16" s="14" t="s">
        <v>17</v>
      </c>
      <c r="C16" s="35" t="n">
        <v>93444.66</v>
      </c>
      <c r="D16" s="16" t="n">
        <v>218999</v>
      </c>
    </row>
    <row r="17" customFormat="false" ht="14.25" hidden="true" customHeight="false" outlineLevel="0" collapsed="false">
      <c r="B17" s="40" t="s">
        <v>18</v>
      </c>
      <c r="C17" s="41" t="n">
        <v>108124.56</v>
      </c>
      <c r="D17" s="42" t="n">
        <v>247459</v>
      </c>
    </row>
    <row r="18" customFormat="false" ht="15" hidden="true" customHeight="false" outlineLevel="0" collapsed="false">
      <c r="B18" s="36" t="s">
        <v>19</v>
      </c>
      <c r="C18" s="37" t="n">
        <v>1134464.4</v>
      </c>
      <c r="D18" s="38" t="n">
        <v>2821036</v>
      </c>
    </row>
    <row r="19" customFormat="false" ht="14.25" hidden="true" customHeight="false" outlineLevel="0" collapsed="false">
      <c r="B19" s="43"/>
      <c r="C19" s="39"/>
      <c r="D19" s="44"/>
    </row>
    <row r="20" customFormat="false" ht="15" hidden="false" customHeight="false" outlineLevel="0" collapsed="false">
      <c r="B20" s="7" t="s">
        <v>18</v>
      </c>
      <c r="C20" s="45" t="n">
        <v>108124.56</v>
      </c>
      <c r="D20" s="9" t="n">
        <f aca="false">16637+230822</f>
        <v>247459</v>
      </c>
    </row>
    <row r="21" customFormat="false" ht="15" hidden="false" customHeight="false" outlineLevel="0" collapsed="false">
      <c r="B21" s="36" t="s">
        <v>19</v>
      </c>
      <c r="C21" s="37" t="n">
        <f aca="false">SUM(C6:C20)</f>
        <v>2282501.51</v>
      </c>
      <c r="D21" s="38" t="n">
        <f aca="false">SUM(D6:D20)</f>
        <v>5889531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46" t="s">
        <v>4</v>
      </c>
      <c r="C5" s="47" t="s">
        <v>5</v>
      </c>
      <c r="D5" s="48" t="s">
        <v>6</v>
      </c>
    </row>
    <row r="6" customFormat="false" ht="15" hidden="false" customHeight="false" outlineLevel="0" collapsed="false">
      <c r="B6" s="14" t="s">
        <v>7</v>
      </c>
      <c r="C6" s="35" t="n">
        <v>106903.59</v>
      </c>
      <c r="D6" s="16" t="n">
        <v>241146</v>
      </c>
    </row>
    <row r="7" customFormat="false" ht="15" hidden="false" customHeight="false" outlineLevel="0" collapsed="false">
      <c r="B7" s="7" t="s">
        <v>8</v>
      </c>
      <c r="C7" s="8" t="n">
        <v>114670.76</v>
      </c>
      <c r="D7" s="9" t="n">
        <v>260809</v>
      </c>
    </row>
    <row r="8" customFormat="false" ht="15" hidden="false" customHeight="false" outlineLevel="0" collapsed="false">
      <c r="B8" s="14" t="s">
        <v>9</v>
      </c>
      <c r="C8" s="35" t="n">
        <v>114812.76</v>
      </c>
      <c r="D8" s="16" t="n">
        <v>266791</v>
      </c>
    </row>
    <row r="9" customFormat="false" ht="15" hidden="false" customHeight="false" outlineLevel="0" collapsed="false">
      <c r="B9" s="7" t="s">
        <v>10</v>
      </c>
      <c r="C9" s="8" t="n">
        <v>111432.68</v>
      </c>
      <c r="D9" s="9" t="n">
        <v>270330</v>
      </c>
    </row>
    <row r="10" customFormat="false" ht="15" hidden="false" customHeight="false" outlineLevel="0" collapsed="false">
      <c r="B10" s="14" t="s">
        <v>11</v>
      </c>
      <c r="C10" s="35" t="n">
        <v>92963.78</v>
      </c>
      <c r="D10" s="16" t="n">
        <v>237949</v>
      </c>
    </row>
    <row r="11" customFormat="false" ht="15" hidden="false" customHeight="false" outlineLevel="0" collapsed="false">
      <c r="B11" s="7" t="s">
        <v>12</v>
      </c>
      <c r="C11" s="8" t="n">
        <v>100653.99</v>
      </c>
      <c r="D11" s="9" t="n">
        <v>259104</v>
      </c>
    </row>
    <row r="12" customFormat="false" ht="15" hidden="false" customHeight="false" outlineLevel="0" collapsed="false">
      <c r="B12" s="14" t="s">
        <v>13</v>
      </c>
      <c r="C12" s="35" t="n">
        <v>104570.99</v>
      </c>
      <c r="D12" s="16" t="n">
        <v>268735</v>
      </c>
    </row>
    <row r="13" customFormat="false" ht="15" hidden="false" customHeight="false" outlineLevel="0" collapsed="false">
      <c r="B13" s="7" t="s">
        <v>14</v>
      </c>
      <c r="C13" s="8" t="n">
        <v>91186.56</v>
      </c>
      <c r="D13" s="9" t="n">
        <v>236734</v>
      </c>
    </row>
    <row r="14" customFormat="false" ht="15" hidden="false" customHeight="false" outlineLevel="0" collapsed="false">
      <c r="B14" s="14" t="s">
        <v>15</v>
      </c>
      <c r="C14" s="35" t="n">
        <v>91474.94</v>
      </c>
      <c r="D14" s="16" t="n">
        <v>236665</v>
      </c>
    </row>
    <row r="15" customFormat="false" ht="15" hidden="false" customHeight="false" outlineLevel="0" collapsed="false">
      <c r="B15" s="7" t="s">
        <v>16</v>
      </c>
      <c r="C15" s="8" t="n">
        <v>89615.17</v>
      </c>
      <c r="D15" s="9" t="n">
        <v>234882</v>
      </c>
    </row>
    <row r="16" customFormat="false" ht="15" hidden="false" customHeight="false" outlineLevel="0" collapsed="false">
      <c r="B16" s="14" t="s">
        <v>17</v>
      </c>
      <c r="C16" s="35" t="n">
        <v>80107.32</v>
      </c>
      <c r="D16" s="16" t="n">
        <v>204663</v>
      </c>
    </row>
    <row r="17" customFormat="false" ht="15" hidden="false" customHeight="false" outlineLevel="0" collapsed="false">
      <c r="B17" s="7" t="s">
        <v>18</v>
      </c>
      <c r="C17" s="8" t="n">
        <v>91885.37</v>
      </c>
      <c r="D17" s="9" t="n">
        <v>265151</v>
      </c>
    </row>
    <row r="18" customFormat="false" ht="15" hidden="false" customHeight="false" outlineLevel="0" collapsed="false">
      <c r="B18" s="36" t="s">
        <v>19</v>
      </c>
      <c r="C18" s="37" t="n">
        <v>1190277.91</v>
      </c>
      <c r="D18" s="38" t="n">
        <v>2768759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4" t="s">
        <v>7</v>
      </c>
      <c r="C6" s="35" t="n">
        <v>75086.04</v>
      </c>
      <c r="D6" s="16" t="n">
        <v>218656</v>
      </c>
    </row>
    <row r="7" customFormat="false" ht="15" hidden="false" customHeight="false" outlineLevel="0" collapsed="false">
      <c r="B7" s="7" t="s">
        <v>8</v>
      </c>
      <c r="C7" s="8" t="n">
        <v>97811.39</v>
      </c>
      <c r="D7" s="9" t="n">
        <v>272024</v>
      </c>
    </row>
    <row r="8" customFormat="false" ht="15" hidden="false" customHeight="false" outlineLevel="0" collapsed="false">
      <c r="B8" s="14" t="s">
        <v>9</v>
      </c>
      <c r="C8" s="35" t="n">
        <v>104845.47</v>
      </c>
      <c r="D8" s="16" t="n">
        <v>285893</v>
      </c>
    </row>
    <row r="9" customFormat="false" ht="15" hidden="false" customHeight="false" outlineLevel="0" collapsed="false">
      <c r="B9" s="7" t="s">
        <v>10</v>
      </c>
      <c r="C9" s="8" t="n">
        <v>86377.88</v>
      </c>
      <c r="D9" s="9" t="n">
        <v>254861</v>
      </c>
    </row>
    <row r="10" customFormat="false" ht="15" hidden="false" customHeight="false" outlineLevel="0" collapsed="false">
      <c r="B10" s="14" t="s">
        <v>11</v>
      </c>
      <c r="C10" s="35" t="n">
        <v>85812.29</v>
      </c>
      <c r="D10" s="16" t="n">
        <v>227047</v>
      </c>
    </row>
    <row r="11" customFormat="false" ht="15" hidden="false" customHeight="false" outlineLevel="0" collapsed="false">
      <c r="B11" s="7" t="s">
        <v>12</v>
      </c>
      <c r="C11" s="8" t="n">
        <v>95527.04</v>
      </c>
      <c r="D11" s="9" t="n">
        <v>268545</v>
      </c>
    </row>
    <row r="12" customFormat="false" ht="15" hidden="false" customHeight="false" outlineLevel="0" collapsed="false">
      <c r="B12" s="14" t="s">
        <v>13</v>
      </c>
      <c r="C12" s="35" t="n">
        <v>89312.1</v>
      </c>
      <c r="D12" s="16" t="n">
        <v>247137</v>
      </c>
    </row>
    <row r="13" customFormat="false" ht="15" hidden="false" customHeight="false" outlineLevel="0" collapsed="false">
      <c r="B13" s="7" t="s">
        <v>14</v>
      </c>
      <c r="C13" s="8" t="n">
        <v>92381.64</v>
      </c>
      <c r="D13" s="9" t="n">
        <v>243422</v>
      </c>
    </row>
    <row r="14" customFormat="false" ht="15" hidden="false" customHeight="false" outlineLevel="0" collapsed="false">
      <c r="B14" s="14" t="s">
        <v>15</v>
      </c>
      <c r="C14" s="35" t="n">
        <v>84565.43</v>
      </c>
      <c r="D14" s="16" t="n">
        <v>239154</v>
      </c>
    </row>
    <row r="15" customFormat="false" ht="15" hidden="false" customHeight="false" outlineLevel="0" collapsed="false">
      <c r="B15" s="7" t="s">
        <v>16</v>
      </c>
      <c r="C15" s="8" t="n">
        <v>82613.66</v>
      </c>
      <c r="D15" s="9" t="n">
        <v>229781</v>
      </c>
    </row>
    <row r="16" customFormat="false" ht="15" hidden="false" customHeight="false" outlineLevel="0" collapsed="false">
      <c r="B16" s="14" t="s">
        <v>17</v>
      </c>
      <c r="C16" s="35" t="n">
        <v>88174.75</v>
      </c>
      <c r="D16" s="16" t="n">
        <v>243829</v>
      </c>
    </row>
    <row r="17" customFormat="false" ht="15" hidden="false" customHeight="false" outlineLevel="0" collapsed="false">
      <c r="B17" s="7" t="s">
        <v>18</v>
      </c>
      <c r="C17" s="8" t="n">
        <v>91481.46</v>
      </c>
      <c r="D17" s="9" t="n">
        <v>231174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1073989.15</v>
      </c>
      <c r="D18" s="38" t="n">
        <f aca="false">SUM(D6:D17)</f>
        <v>2961523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9"/>
    </row>
    <row r="4" customFormat="false" ht="22.5" hidden="false" customHeight="true" outlineLevel="0" collapsed="false">
      <c r="A4" s="30"/>
      <c r="B4" s="4" t="s">
        <v>0</v>
      </c>
      <c r="C4" s="4"/>
      <c r="D4" s="4"/>
    </row>
    <row r="5" customFormat="false" ht="17.35" hidden="false" customHeight="false" outlineLevel="0" collapsed="false">
      <c r="A5" s="31"/>
      <c r="B5" s="49" t="s">
        <v>4</v>
      </c>
      <c r="C5" s="50" t="s">
        <v>5</v>
      </c>
      <c r="D5" s="51" t="s">
        <v>6</v>
      </c>
    </row>
    <row r="6" customFormat="false" ht="15" hidden="false" customHeight="false" outlineLevel="0" collapsed="false">
      <c r="B6" s="7" t="s">
        <v>7</v>
      </c>
      <c r="C6" s="8" t="n">
        <v>106445.79</v>
      </c>
      <c r="D6" s="9" t="n">
        <v>241460</v>
      </c>
    </row>
    <row r="7" customFormat="false" ht="15" hidden="false" customHeight="false" outlineLevel="0" collapsed="false">
      <c r="B7" s="14" t="s">
        <v>8</v>
      </c>
      <c r="C7" s="35" t="n">
        <v>135112.36</v>
      </c>
      <c r="D7" s="16" t="n">
        <v>282985</v>
      </c>
    </row>
    <row r="8" customFormat="false" ht="15" hidden="false" customHeight="false" outlineLevel="0" collapsed="false">
      <c r="B8" s="7" t="s">
        <v>9</v>
      </c>
      <c r="C8" s="8" t="n">
        <v>128319.6</v>
      </c>
      <c r="D8" s="9" t="n">
        <v>277285</v>
      </c>
    </row>
    <row r="9" customFormat="false" ht="15" hidden="false" customHeight="false" outlineLevel="0" collapsed="false">
      <c r="B9" s="14" t="s">
        <v>10</v>
      </c>
      <c r="C9" s="35" t="n">
        <v>135290.82</v>
      </c>
      <c r="D9" s="16" t="n">
        <v>283200</v>
      </c>
    </row>
    <row r="10" customFormat="false" ht="15" hidden="false" customHeight="false" outlineLevel="0" collapsed="false">
      <c r="B10" s="7" t="s">
        <v>11</v>
      </c>
      <c r="C10" s="8" t="n">
        <v>123080.39</v>
      </c>
      <c r="D10" s="9" t="n">
        <v>274274</v>
      </c>
    </row>
    <row r="11" customFormat="false" ht="15" hidden="false" customHeight="false" outlineLevel="0" collapsed="false">
      <c r="B11" s="14" t="s">
        <v>12</v>
      </c>
      <c r="C11" s="35" t="n">
        <v>140145.77</v>
      </c>
      <c r="D11" s="16" t="n">
        <v>266636</v>
      </c>
    </row>
    <row r="12" customFormat="false" ht="15" hidden="false" customHeight="false" outlineLevel="0" collapsed="false">
      <c r="B12" s="7" t="s">
        <v>13</v>
      </c>
      <c r="C12" s="8" t="n">
        <v>143859.91</v>
      </c>
      <c r="D12" s="9" t="n">
        <v>283543</v>
      </c>
    </row>
    <row r="13" customFormat="false" ht="15" hidden="false" customHeight="false" outlineLevel="0" collapsed="false">
      <c r="B13" s="14" t="s">
        <v>14</v>
      </c>
      <c r="C13" s="35" t="n">
        <v>141832.41</v>
      </c>
      <c r="D13" s="16" t="n">
        <v>295427</v>
      </c>
    </row>
    <row r="14" customFormat="false" ht="15" hidden="false" customHeight="false" outlineLevel="0" collapsed="false">
      <c r="B14" s="7" t="s">
        <v>15</v>
      </c>
      <c r="C14" s="8" t="n">
        <v>120493.73</v>
      </c>
      <c r="D14" s="9" t="n">
        <v>238354</v>
      </c>
    </row>
    <row r="15" customFormat="false" ht="15" hidden="false" customHeight="false" outlineLevel="0" collapsed="false">
      <c r="B15" s="14" t="s">
        <v>16</v>
      </c>
      <c r="C15" s="35" t="n">
        <v>115270.25</v>
      </c>
      <c r="D15" s="16" t="n">
        <v>216377</v>
      </c>
    </row>
    <row r="16" customFormat="false" ht="15" hidden="false" customHeight="false" outlineLevel="0" collapsed="false">
      <c r="B16" s="7" t="s">
        <v>17</v>
      </c>
      <c r="C16" s="8" t="n">
        <v>125827.47</v>
      </c>
      <c r="D16" s="9" t="n">
        <v>260222</v>
      </c>
    </row>
    <row r="17" customFormat="false" ht="15" hidden="false" customHeight="false" outlineLevel="0" collapsed="false">
      <c r="B17" s="14" t="s">
        <v>18</v>
      </c>
      <c r="C17" s="35" t="n">
        <v>133144.37</v>
      </c>
      <c r="D17" s="16" t="n">
        <v>273642.37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1548822.87</v>
      </c>
      <c r="D18" s="38" t="n">
        <f aca="false">SUM(D6:D17)</f>
        <v>3193405.37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52"/>
    </row>
    <row r="4" customFormat="false" ht="22.5" hidden="false" customHeight="true" outlineLevel="0" collapsed="false">
      <c r="A4" s="30"/>
      <c r="B4" s="53" t="s">
        <v>0</v>
      </c>
      <c r="C4" s="53"/>
      <c r="D4" s="53"/>
    </row>
    <row r="5" customFormat="false" ht="17.35" hidden="false" customHeight="false" outlineLevel="0" collapsed="false">
      <c r="A5" s="31"/>
      <c r="B5" s="54" t="s">
        <v>4</v>
      </c>
      <c r="C5" s="55" t="s">
        <v>5</v>
      </c>
      <c r="D5" s="56" t="s">
        <v>6</v>
      </c>
    </row>
    <row r="6" customFormat="false" ht="15" hidden="false" customHeight="false" outlineLevel="0" collapsed="false">
      <c r="B6" s="7" t="s">
        <v>7</v>
      </c>
      <c r="C6" s="8" t="n">
        <v>115692.79</v>
      </c>
      <c r="D6" s="9" t="n">
        <v>235929</v>
      </c>
    </row>
    <row r="7" customFormat="false" ht="15" hidden="false" customHeight="false" outlineLevel="0" collapsed="false">
      <c r="B7" s="14" t="s">
        <v>8</v>
      </c>
      <c r="C7" s="35" t="n">
        <v>123037.65</v>
      </c>
      <c r="D7" s="16" t="n">
        <f aca="false">260749+18629+7+93</f>
        <v>279478</v>
      </c>
    </row>
    <row r="8" customFormat="false" ht="15" hidden="false" customHeight="false" outlineLevel="0" collapsed="false">
      <c r="B8" s="7" t="s">
        <v>9</v>
      </c>
      <c r="C8" s="8" t="n">
        <v>147637.67</v>
      </c>
      <c r="D8" s="9" t="n">
        <f aca="false">7+20248+93+274183</f>
        <v>294531</v>
      </c>
    </row>
    <row r="9" customFormat="false" ht="15" hidden="false" customHeight="false" outlineLevel="0" collapsed="false">
      <c r="B9" s="14" t="s">
        <v>10</v>
      </c>
      <c r="C9" s="35" t="n">
        <v>126429.71</v>
      </c>
      <c r="D9" s="16" t="n">
        <f aca="false">7+17892+93+237464</f>
        <v>255456</v>
      </c>
    </row>
    <row r="10" customFormat="false" ht="15" hidden="false" customHeight="false" outlineLevel="0" collapsed="false">
      <c r="B10" s="7" t="s">
        <v>11</v>
      </c>
      <c r="C10" s="8" t="n">
        <v>126280.31</v>
      </c>
      <c r="D10" s="9" t="n">
        <f aca="false">7+18522+93+246720</f>
        <v>265342</v>
      </c>
    </row>
    <row r="11" customFormat="false" ht="15" hidden="false" customHeight="false" outlineLevel="0" collapsed="false">
      <c r="B11" s="14" t="s">
        <v>12</v>
      </c>
      <c r="C11" s="35" t="n">
        <v>113829.73</v>
      </c>
      <c r="D11" s="16" t="n">
        <f aca="false">8+19237+92+232308</f>
        <v>251645</v>
      </c>
    </row>
    <row r="12" customFormat="false" ht="15" hidden="false" customHeight="false" outlineLevel="0" collapsed="false">
      <c r="B12" s="7" t="s">
        <v>13</v>
      </c>
      <c r="C12" s="8" t="n">
        <v>139670.47</v>
      </c>
      <c r="D12" s="9" t="n">
        <f aca="false">7+19096+93+265868</f>
        <v>285064</v>
      </c>
    </row>
    <row r="13" customFormat="false" ht="15" hidden="false" customHeight="false" outlineLevel="0" collapsed="false">
      <c r="B13" s="14" t="s">
        <v>14</v>
      </c>
      <c r="C13" s="35" t="n">
        <v>139811.11</v>
      </c>
      <c r="D13" s="16" t="n">
        <f aca="false">7+20373+93+259986</f>
        <v>280459</v>
      </c>
    </row>
    <row r="14" customFormat="false" ht="15" hidden="false" customHeight="false" outlineLevel="0" collapsed="false">
      <c r="B14" s="7" t="s">
        <v>15</v>
      </c>
      <c r="C14" s="8" t="n">
        <v>146145.11</v>
      </c>
      <c r="D14" s="9" t="n">
        <f aca="false">7+20575+93+263292</f>
        <v>283967</v>
      </c>
    </row>
    <row r="15" customFormat="false" ht="15" hidden="false" customHeight="false" outlineLevel="0" collapsed="false">
      <c r="B15" s="14" t="s">
        <v>16</v>
      </c>
      <c r="C15" s="35" t="n">
        <v>112531.51</v>
      </c>
      <c r="D15" s="16" t="n">
        <f aca="false">8+17670+204066+92</f>
        <v>221836</v>
      </c>
    </row>
    <row r="16" customFormat="false" ht="15" hidden="false" customHeight="false" outlineLevel="0" collapsed="false">
      <c r="B16" s="7" t="s">
        <v>17</v>
      </c>
      <c r="C16" s="8" t="n">
        <v>124388.35</v>
      </c>
      <c r="D16" s="9" t="n">
        <f aca="false">18209+7+93+237484</f>
        <v>255793</v>
      </c>
    </row>
    <row r="17" customFormat="false" ht="15" hidden="false" customHeight="false" outlineLevel="0" collapsed="false">
      <c r="B17" s="14" t="s">
        <v>18</v>
      </c>
      <c r="C17" s="35" t="n">
        <v>140894.59</v>
      </c>
      <c r="D17" s="16" t="n">
        <f aca="false">19082+7+93+255767</f>
        <v>274949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1556349</v>
      </c>
      <c r="D18" s="38" t="n">
        <f aca="false">SUM(D6:D17)</f>
        <v>3184449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2026-01-21T16:38:46Z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