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Alta Tensão\FAMED- Faculdade de Medicina\"/>
    </mc:Choice>
  </mc:AlternateContent>
  <bookViews>
    <workbookView xWindow="0" yWindow="0" windowWidth="23040" windowHeight="9372" firstSheet="3" activeTab="14"/>
  </bookViews>
  <sheets>
    <sheet name="2012" sheetId="2" r:id="rId1"/>
    <sheet name="2013" sheetId="3" r:id="rId2"/>
    <sheet name="2014" sheetId="4" r:id="rId3"/>
    <sheet name="2015" sheetId="5" r:id="rId4"/>
    <sheet name="2016" sheetId="7" r:id="rId5"/>
    <sheet name="2017" sheetId="8" r:id="rId6"/>
    <sheet name="2018" sheetId="6" r:id="rId7"/>
    <sheet name="2019" sheetId="10" r:id="rId8"/>
    <sheet name="2020" sheetId="11" r:id="rId9"/>
    <sheet name="2021" sheetId="12" r:id="rId10"/>
    <sheet name="2022" sheetId="13" r:id="rId11"/>
    <sheet name="2023" sheetId="14" r:id="rId12"/>
    <sheet name="2024" sheetId="15" r:id="rId13"/>
    <sheet name="2025" sheetId="16" r:id="rId14"/>
    <sheet name="GRAFICO" sheetId="9" r:id="rId15"/>
    <sheet name="HISTORICO" sheetId="1" r:id="rId1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6" l="1"/>
  <c r="C18" i="16"/>
  <c r="D18" i="15" l="1"/>
  <c r="C18" i="15"/>
  <c r="D9" i="14" l="1"/>
  <c r="C18" i="14" l="1"/>
  <c r="D18" i="14"/>
  <c r="D13" i="13"/>
  <c r="D12" i="13"/>
  <c r="D9" i="13" l="1"/>
  <c r="D10" i="13"/>
  <c r="D11" i="13"/>
  <c r="D6" i="13"/>
  <c r="D8" i="13"/>
  <c r="D7" i="13"/>
  <c r="C18" i="13"/>
  <c r="D18" i="13" l="1"/>
  <c r="D9" i="12"/>
  <c r="D10" i="12"/>
  <c r="D11" i="12"/>
  <c r="D12" i="12"/>
  <c r="D13" i="12"/>
  <c r="D14" i="12"/>
  <c r="D15" i="12"/>
  <c r="D17" i="12"/>
  <c r="D16" i="12"/>
  <c r="D8" i="12" l="1"/>
  <c r="D7" i="12"/>
  <c r="D6" i="12"/>
  <c r="C17" i="11"/>
  <c r="D17" i="11"/>
  <c r="D16" i="11"/>
  <c r="D15" i="11"/>
  <c r="D14" i="11"/>
  <c r="D13" i="11"/>
  <c r="D12" i="11"/>
  <c r="C18" i="12"/>
  <c r="C23" i="1" s="1"/>
  <c r="D11" i="11"/>
  <c r="D10" i="11"/>
  <c r="D18" i="12" l="1"/>
  <c r="D23" i="1" s="1"/>
  <c r="D9" i="11"/>
  <c r="D6" i="11" l="1"/>
  <c r="D7" i="11"/>
  <c r="D8" i="11"/>
  <c r="C18" i="11"/>
  <c r="C22" i="1" s="1"/>
  <c r="D18" i="11" l="1"/>
  <c r="D22" i="1" s="1"/>
  <c r="D16" i="10"/>
  <c r="D17" i="10"/>
  <c r="D14" i="10"/>
  <c r="D15" i="10"/>
  <c r="D10" i="10"/>
  <c r="D11" i="10"/>
  <c r="D12" i="10"/>
  <c r="D13" i="10"/>
  <c r="D9" i="10" l="1"/>
  <c r="D8" i="10" l="1"/>
  <c r="D7" i="10"/>
  <c r="D6" i="10"/>
  <c r="C18" i="10"/>
  <c r="C21" i="1" s="1"/>
  <c r="D18" i="2"/>
  <c r="C18" i="2"/>
  <c r="D18" i="10" l="1"/>
  <c r="D21" i="1" s="1"/>
  <c r="D17" i="6"/>
  <c r="D18" i="6" s="1"/>
  <c r="D20" i="1" s="1"/>
  <c r="C18" i="6"/>
  <c r="C20" i="1" s="1"/>
  <c r="D14" i="1" l="1"/>
  <c r="C14" i="1"/>
  <c r="D18" i="8" l="1"/>
  <c r="D19" i="1" s="1"/>
  <c r="C18" i="8"/>
  <c r="C19" i="1" s="1"/>
  <c r="D18" i="7" l="1"/>
  <c r="D18" i="1" s="1"/>
  <c r="C18" i="7"/>
  <c r="C18" i="1" s="1"/>
  <c r="D18" i="5" l="1"/>
  <c r="D17" i="1" s="1"/>
  <c r="C18" i="5"/>
  <c r="C17" i="1" s="1"/>
  <c r="D18" i="4"/>
  <c r="D16" i="1" s="1"/>
  <c r="C18" i="4"/>
  <c r="C16" i="1" s="1"/>
  <c r="D18" i="3"/>
  <c r="D15" i="1" s="1"/>
  <c r="C18" i="3"/>
  <c r="C15" i="1" s="1"/>
</calcChain>
</file>

<file path=xl/sharedStrings.xml><?xml version="1.0" encoding="utf-8"?>
<sst xmlns="http://schemas.openxmlformats.org/spreadsheetml/2006/main" count="248" uniqueCount="21">
  <si>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</si>
  <si>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</si>
  <si>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</si>
  <si>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</si>
  <si>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</si>
  <si>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</si>
  <si>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</si>
  <si>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</si>
  <si>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</si>
  <si>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</si>
  <si>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</si>
  <si>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</si>
  <si>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</si>
  <si>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</si>
  <si>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</si>
  <si>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</si>
  <si>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</si>
  <si>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Total em dinheiro (R$)</t>
  </si>
  <si>
    <t>Fatura Total (R$)</t>
  </si>
  <si>
    <t>FAMED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</si>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</sst>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&quot;R$&quot;#,##0.00"/>
  </numFmts>
  <fonts count="11">
    <font>
      <sz val="11"/>
      <color theme="1"/>
      <name val="Calibri"/>
      <family val="2"/>
      <scheme val="minor"/>
    </font>
    <font>
      <sz val="11"/>
      <color theme="1"/>
      <name val="Tw Cen MT"/>
      <family val="2"/>
    </font>
    <font>
      <b/>
      <sz val="11"/>
      <color rgb="FF666666"/>
      <name val="Tw Cen MT"/>
      <family val="2"/>
    </font>
    <font>
      <sz val="36"/>
      <color theme="1"/>
      <name val="Tw Cen MT"/>
      <family val="2"/>
    </font>
    <font>
      <sz val="11"/>
      <color rgb="FFFF0000"/>
      <name val="Tw Cen MT"/>
      <family val="2"/>
    </font>
    <font>
      <sz val="14"/>
      <color theme="1"/>
      <name val="Tw Cen MT"/>
      <family val="2"/>
    </font>
    <font>
      <sz val="10"/>
      <name val="Arial"/>
      <family val="2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4" fontId="0" fillId="0" borderId="0" xfId="0" applyNumberFormat="1"/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2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3" fontId="0" fillId="3" borderId="2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3" fontId="0" fillId="3" borderId="2" xfId="0" applyNumberForma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4" fontId="9" fillId="0" borderId="0" xfId="0" applyNumberFormat="1" applyFont="1" applyAlignment="1">
      <alignment horizontal="center"/>
    </xf>
    <xf numFmtId="3" fontId="9" fillId="0" borderId="2" xfId="0" applyNumberFormat="1" applyFont="1" applyBorder="1" applyAlignment="1">
      <alignment horizontal="center"/>
    </xf>
    <xf numFmtId="4" fontId="9" fillId="0" borderId="0" xfId="0" applyNumberFormat="1" applyFont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4" fontId="9" fillId="3" borderId="0" xfId="0" applyNumberFormat="1" applyFont="1" applyFill="1" applyAlignment="1">
      <alignment horizontal="center" vertical="center"/>
    </xf>
    <xf numFmtId="3" fontId="9" fillId="3" borderId="2" xfId="0" applyNumberFormat="1" applyFont="1" applyFill="1" applyBorder="1" applyAlignment="1">
      <alignment horizontal="center" vertical="center"/>
    </xf>
    <xf numFmtId="4" fontId="10" fillId="3" borderId="3" xfId="0" applyNumberFormat="1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4" fontId="9" fillId="3" borderId="0" xfId="0" applyNumberFormat="1" applyFont="1" applyFill="1" applyAlignment="1">
      <alignment horizontal="center"/>
    </xf>
    <xf numFmtId="3" fontId="9" fillId="3" borderId="2" xfId="0" applyNumberFormat="1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 vertical="center"/>
    </xf>
    <xf numFmtId="3" fontId="10" fillId="3" borderId="5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0" fillId="0" borderId="1" xfId="0" applyBorder="1"/>
    <xf numFmtId="3" fontId="9" fillId="3" borderId="0" xfId="0" applyNumberFormat="1" applyFont="1" applyFill="1" applyAlignment="1">
      <alignment horizontal="center"/>
    </xf>
    <xf numFmtId="3" fontId="9" fillId="0" borderId="0" xfId="0" applyNumberFormat="1" applyFont="1" applyAlignment="1">
      <alignment horizontal="center"/>
    </xf>
    <xf numFmtId="4" fontId="9" fillId="4" borderId="0" xfId="0" applyNumberFormat="1" applyFont="1" applyFill="1" applyAlignment="1">
      <alignment horizontal="center"/>
    </xf>
    <xf numFmtId="3" fontId="9" fillId="4" borderId="2" xfId="0" applyNumberFormat="1" applyFont="1" applyFill="1" applyBorder="1" applyAlignment="1">
      <alignment horizontal="center"/>
    </xf>
    <xf numFmtId="165" fontId="0" fillId="3" borderId="0" xfId="0" applyNumberFormat="1" applyFill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0" fontId="0" fillId="0" borderId="0" xfId="0" applyBorder="1"/>
    <xf numFmtId="0" fontId="8" fillId="0" borderId="0" xfId="0" applyFont="1" applyBorder="1" applyAlignment="1">
      <alignment horizontal="center"/>
    </xf>
    <xf numFmtId="17" fontId="9" fillId="3" borderId="3" xfId="0" applyNumberFormat="1" applyFont="1" applyFill="1" applyBorder="1" applyAlignment="1">
      <alignment horizontal="center"/>
    </xf>
    <xf numFmtId="3" fontId="9" fillId="3" borderId="5" xfId="0" applyNumberFormat="1" applyFont="1" applyFill="1" applyBorder="1" applyAlignment="1">
      <alignment horizontal="center"/>
    </xf>
    <xf numFmtId="165" fontId="9" fillId="3" borderId="4" xfId="0" applyNumberFormat="1" applyFont="1" applyFill="1" applyBorder="1" applyAlignment="1">
      <alignment horizontal="center" wrapText="1"/>
    </xf>
    <xf numFmtId="4" fontId="9" fillId="4" borderId="0" xfId="0" applyNumberFormat="1" applyFont="1" applyFill="1" applyAlignment="1">
      <alignment horizontal="center" wrapText="1"/>
    </xf>
    <xf numFmtId="2" fontId="9" fillId="3" borderId="4" xfId="0" applyNumberFormat="1" applyFont="1" applyFill="1" applyBorder="1" applyAlignment="1">
      <alignment horizontal="center" wrapText="1"/>
    </xf>
    <xf numFmtId="2" fontId="9" fillId="4" borderId="4" xfId="0" applyNumberFormat="1" applyFont="1" applyFill="1" applyBorder="1" applyAlignment="1">
      <alignment horizontal="center" wrapText="1"/>
    </xf>
    <xf numFmtId="2" fontId="9" fillId="3" borderId="0" xfId="0" applyNumberFormat="1" applyFont="1" applyFill="1" applyAlignment="1">
      <alignment horizontal="center"/>
    </xf>
    <xf numFmtId="2" fontId="9" fillId="3" borderId="2" xfId="0" applyNumberFormat="1" applyFont="1" applyFill="1" applyBorder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2" xfId="0" applyNumberFormat="1" applyFont="1" applyBorder="1" applyAlignment="1">
      <alignment horizontal="center"/>
    </xf>
    <xf numFmtId="2" fontId="9" fillId="3" borderId="5" xfId="0" applyNumberFormat="1" applyFont="1" applyFill="1" applyBorder="1" applyAlignment="1">
      <alignment horizontal="center"/>
    </xf>
    <xf numFmtId="2" fontId="9" fillId="4" borderId="5" xfId="0" applyNumberFormat="1" applyFont="1" applyFill="1" applyBorder="1" applyAlignment="1">
      <alignment horizontal="center"/>
    </xf>
    <xf numFmtId="2" fontId="9" fillId="4" borderId="0" xfId="0" applyNumberFormat="1" applyFont="1" applyFill="1" applyAlignment="1">
      <alignment horizontal="center" wrapText="1"/>
    </xf>
    <xf numFmtId="2" fontId="9" fillId="4" borderId="2" xfId="0" applyNumberFormat="1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</cellXfs>
  <cellStyles count="2">
    <cellStyle name="Normal" xfId="0" builtinId="0"/>
    <cellStyle name="Vírgula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876916829944289E-2"/>
          <c:y val="0.11439588633033942"/>
          <c:w val="0.92788310709925059"/>
          <c:h val="0.68917625003307725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1858954593426536E-2"/>
                  <c:y val="2.48837183218531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83B-407F-9CB0-47588365B96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1368926101667189E-2"/>
                  <c:y val="-2.75487233305153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8.0053942947806572E-2"/>
                  <c:y val="3.2269739008571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2336900969803748E-2"/>
                  <c:y val="3.59132324694801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5550890883570729E-2"/>
                  <c:y val="-2.47309703422267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1333196620990666E-2"/>
                  <c:y val="3.13217785810608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4513350842809531E-2"/>
                  <c:y val="2.76145839069141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7792668500311773E-2"/>
                  <c:y val="3.2137370046825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8715170375407761E-2"/>
                  <c:y val="-2.4155715996238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6.3123594290882767E-2"/>
                  <c:y val="3.31401782986162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6.3267497719179694E-2"/>
                  <c:y val="3.05873791701350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8192691838653122E-2"/>
                  <c:y val="3.50071636872852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3A8-41A8-B246-1A90781F7FF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GRAFICO!$C$6:$C$17</c:f>
              <c:numCache>
                <c:formatCode>"R$"#,##0.00</c:formatCode>
                <c:ptCount val="12"/>
                <c:pt idx="0">
                  <c:v>33046.559999999998</c:v>
                </c:pt>
                <c:pt idx="1">
                  <c:v>41442.17</c:v>
                </c:pt>
                <c:pt idx="2">
                  <c:v>37704.9</c:v>
                </c:pt>
                <c:pt idx="3">
                  <c:v>26232.93</c:v>
                </c:pt>
                <c:pt idx="4">
                  <c:v>28597.21</c:v>
                </c:pt>
                <c:pt idx="5">
                  <c:v>30882.78</c:v>
                </c:pt>
                <c:pt idx="6">
                  <c:v>32270.86</c:v>
                </c:pt>
                <c:pt idx="7">
                  <c:v>30578.49</c:v>
                </c:pt>
                <c:pt idx="8">
                  <c:v>28504.82</c:v>
                </c:pt>
                <c:pt idx="9">
                  <c:v>28034.07</c:v>
                </c:pt>
                <c:pt idx="10">
                  <c:v>26301.62</c:v>
                </c:pt>
                <c:pt idx="11">
                  <c:v>32740.46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93A8-41A8-B246-1A90781F7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38223840"/>
        <c:axId val="-1038224384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5.4871060171919769E-2"/>
                  <c:y val="-2.773467001654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93A8-41A8-B246-1A90781F7FF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8145622914917158E-2"/>
                  <c:y val="-2.61749364877310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7764291087462516E-2"/>
                  <c:y val="-2.61755842966792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0370242438052576E-2"/>
                  <c:y val="-2.82626087914152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4099964342838761E-2"/>
                  <c:y val="-2.65554162766317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4331344649020483E-2"/>
                  <c:y val="-2.90790799091501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2097731725752305E-2"/>
                  <c:y val="-3.46833444285638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2238089297551689E-2"/>
                  <c:y val="-2.92992652052240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8489725131050145E-2"/>
                  <c:y val="-2.65333101727789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4.775549188156647E-3"/>
                  <c:y val="8.1449345134438529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6034080352291283E-2"/>
                  <c:y val="-3.16266806593399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6386196133684705E-2"/>
                  <c:y val="-3.20711318260556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>
                  <c:v>40073</c:v>
                </c:pt>
                <c:pt idx="1">
                  <c:v>47743</c:v>
                </c:pt>
                <c:pt idx="2">
                  <c:v>44055</c:v>
                </c:pt>
                <c:pt idx="3">
                  <c:v>33142</c:v>
                </c:pt>
                <c:pt idx="4">
                  <c:v>35457</c:v>
                </c:pt>
                <c:pt idx="5">
                  <c:v>37565</c:v>
                </c:pt>
                <c:pt idx="6">
                  <c:v>41452</c:v>
                </c:pt>
                <c:pt idx="7">
                  <c:v>36285</c:v>
                </c:pt>
                <c:pt idx="8">
                  <c:v>32229</c:v>
                </c:pt>
                <c:pt idx="9">
                  <c:v>32869</c:v>
                </c:pt>
                <c:pt idx="10">
                  <c:v>29290</c:v>
                </c:pt>
                <c:pt idx="11">
                  <c:v>34877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6-93A8-41A8-B246-1A90781F7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38223296"/>
        <c:axId val="-1038222208"/>
      </c:lineChart>
      <c:dateAx>
        <c:axId val="-1038223840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mmm\-yy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-1038224384"/>
        <c:crosses val="autoZero"/>
        <c:auto val="1"/>
        <c:lblOffset val="100"/>
        <c:baseTimeUnit val="months"/>
      </c:dateAx>
      <c:valAx>
        <c:axId val="-1038224384"/>
        <c:scaling>
          <c:orientation val="minMax"/>
          <c:max val="50000"/>
          <c:min val="0"/>
        </c:scaling>
        <c:delete val="1"/>
        <c:axPos val="l"/>
        <c:numFmt formatCode="#,##0" sourceLinked="0"/>
        <c:majorTickMark val="out"/>
        <c:minorTickMark val="none"/>
        <c:tickLblPos val="nextTo"/>
        <c:crossAx val="-1038223840"/>
        <c:crosses val="autoZero"/>
        <c:crossBetween val="between"/>
        <c:majorUnit val="5000"/>
      </c:valAx>
      <c:valAx>
        <c:axId val="-1038222208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extTo"/>
        <c:crossAx val="-1038223296"/>
        <c:crosses val="max"/>
        <c:crossBetween val="between"/>
      </c:valAx>
      <c:dateAx>
        <c:axId val="-1038223296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-1038222208"/>
        <c:crosses val="autoZero"/>
        <c:auto val="1"/>
        <c:lblOffset val="100"/>
        <c:baseTimeUnit val="months"/>
      </c:dateAx>
    </c:plotArea>
    <c:legend>
      <c:legendPos val="r"/>
      <c:layout>
        <c:manualLayout>
          <c:xMode val="edge"/>
          <c:yMode val="edge"/>
          <c:x val="2.9250639444812234E-2"/>
          <c:y val="0.64002465992729429"/>
          <c:w val="0.20146998750039813"/>
          <c:h val="0.11590167055549172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900" b="1"/>
      </a:pPr>
      <a:endParaRPr lang="pt-BR"/>
    </a:p>
  </c:txPr>
  <c:printSettings>
    <c:headerFooter/>
    <c:pageMargins b="0.78740157499999996" l="0.511811024" r="0.511811024" t="0.78740157499999996" header="0.31496062000000247" footer="0.3149606200000024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666666666666701E-2"/>
          <c:y val="1.2773151958414289E-2"/>
          <c:w val="0.96184823184805079"/>
          <c:h val="0.85266853631373163"/>
        </c:manualLayout>
      </c:layout>
      <c:lineChart>
        <c:grouping val="standar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5859996817938455E-2"/>
                  <c:y val="2.49527758559367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2FB5-462C-890A-E20D957086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7472782261265114E-2"/>
                  <c:y val="-2.93140196333338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FB5-462C-890A-E20D957086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8560422891981266E-2"/>
                  <c:y val="3.00612126189571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FB5-462C-890A-E20D957086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1640252772809211E-2"/>
                  <c:y val="3.3884393044610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FB5-462C-890A-E20D957086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9996676827077766E-2"/>
                  <c:y val="-2.3865395539865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2FB5-462C-890A-E20D957086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7.1077094907161117E-2"/>
                  <c:y val="3.59196557707469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FB5-462C-890A-E20D957086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2378122985855691E-2"/>
                  <c:y val="3.28256156605272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FB5-462C-890A-E20D957086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5898802446542016E-2"/>
                  <c:y val="-2.94047518848042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FB5-462C-890A-E20D957086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5.2197568627460202E-2"/>
                  <c:y val="3.32593486455925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FB5-462C-890A-E20D957086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8.5257259562970908E-2"/>
                  <c:y val="-3.97261902277848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FB5-462C-890A-E20D957086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8244525084370012E-2"/>
                  <c:y val="3.57041959797875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2FB5-462C-890A-E20D957086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9.4808061941115086E-4"/>
                  <c:y val="2.98964328297604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2FB5-462C-890A-E20D9570868C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4.2807252424929734E-2"/>
                  <c:y val="0.101661285358089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2FB5-462C-890A-E20D9570868C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4.4947615046176427E-2"/>
                  <c:y val="2.2955774113117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2FB5-462C-890A-E20D9570868C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1.7122900969971891E-2"/>
                  <c:y val="3.27939630187385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2FB5-462C-890A-E20D9570868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HISTORICO!$B$17:$B$27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HISTORICO!$C$17:$C$27</c:f>
              <c:numCache>
                <c:formatCode>"R$"#,##0.00</c:formatCode>
                <c:ptCount val="11"/>
                <c:pt idx="0">
                  <c:v>146922.15000000002</c:v>
                </c:pt>
                <c:pt idx="1">
                  <c:v>204608.97</c:v>
                </c:pt>
                <c:pt idx="2">
                  <c:v>185498.07000000004</c:v>
                </c:pt>
                <c:pt idx="3">
                  <c:v>309907</c:v>
                </c:pt>
                <c:pt idx="4">
                  <c:v>414179.4200000001</c:v>
                </c:pt>
                <c:pt idx="5">
                  <c:v>281060.37</c:v>
                </c:pt>
                <c:pt idx="6">
                  <c:v>297702.32000000007</c:v>
                </c:pt>
                <c:pt idx="7">
                  <c:v>326365.69999999995</c:v>
                </c:pt>
                <c:pt idx="8">
                  <c:v>313086.24</c:v>
                </c:pt>
                <c:pt idx="9">
                  <c:v>341171.3</c:v>
                </c:pt>
                <c:pt idx="10">
                  <c:v>370431.73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2FB5-462C-890A-E20D9570868C}"/>
            </c:ext>
          </c:extLst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5.5002510018613768E-2"/>
                  <c:y val="-3.400138372544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2FB5-462C-890A-E20D957086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3055080121275818E-2"/>
                  <c:y val="-3.1325837333250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2FB5-462C-890A-E20D957086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1368656881925434E-2"/>
                  <c:y val="-4.47453014409078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2FB5-462C-890A-E20D957086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0081461245935844E-2"/>
                  <c:y val="-2.9514474607512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2FB5-462C-890A-E20D957086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7644957525350688E-2"/>
                  <c:y val="-3.55117071256243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2FB5-462C-890A-E20D957086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6002853272037688E-2"/>
                  <c:y val="-2.8382783191885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2FB5-462C-890A-E20D957086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3701958190815744E-2"/>
                  <c:y val="-3.84102209060705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2FB5-462C-890A-E20D957086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1770731407312099E-2"/>
                  <c:y val="-3.53776067645465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2FB5-462C-890A-E20D957086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7913277138935083E-2"/>
                  <c:y val="-3.87912088382411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2FB5-462C-890A-E20D957086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474138576781239E-2"/>
                  <c:y val="-3.93527109601043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2FB5-462C-890A-E20D957086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0108275328692981E-2"/>
                  <c:y val="-5.30992713962209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2FB5-462C-890A-E20D957086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6.2486041257901782E-3"/>
                  <c:y val="-4.60693717368448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2FB5-462C-890A-E20D9570868C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5.5649428152408684E-2"/>
                  <c:y val="-3.27939630187385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C-2FB5-462C-890A-E20D9570868C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7.2772329122380783E-2"/>
                  <c:y val="-0.108220077961837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2FB5-462C-890A-E20D9570868C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5.1368702909915832E-2"/>
                  <c:y val="-2.62351704149909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E-2FB5-462C-890A-E20D9570868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HISTORICO!$B$17:$B$27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HISTORICO!$D$17:$D$27</c:f>
              <c:numCache>
                <c:formatCode>#,##0</c:formatCode>
                <c:ptCount val="11"/>
                <c:pt idx="0">
                  <c:v>227807</c:v>
                </c:pt>
                <c:pt idx="1">
                  <c:v>304885</c:v>
                </c:pt>
                <c:pt idx="2">
                  <c:v>284303</c:v>
                </c:pt>
                <c:pt idx="3">
                  <c:v>366643</c:v>
                </c:pt>
                <c:pt idx="4">
                  <c:v>494049</c:v>
                </c:pt>
                <c:pt idx="5">
                  <c:v>372098</c:v>
                </c:pt>
                <c:pt idx="6">
                  <c:v>348073</c:v>
                </c:pt>
                <c:pt idx="7">
                  <c:v>379037</c:v>
                </c:pt>
                <c:pt idx="8">
                  <c:v>404304</c:v>
                </c:pt>
                <c:pt idx="9">
                  <c:v>441137</c:v>
                </c:pt>
                <c:pt idx="10">
                  <c:v>446713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F-2FB5-462C-890A-E20D9570868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038221120"/>
        <c:axId val="-1038224928"/>
      </c:lineChart>
      <c:catAx>
        <c:axId val="-103822112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2700000" vert="horz"/>
          <a:lstStyle/>
          <a:p>
            <a:pPr>
              <a:defRPr/>
            </a:pPr>
            <a:endParaRPr lang="pt-BR"/>
          </a:p>
        </c:txPr>
        <c:crossAx val="-1038224928"/>
        <c:crosses val="autoZero"/>
        <c:auto val="1"/>
        <c:lblAlgn val="ctr"/>
        <c:lblOffset val="100"/>
        <c:noMultiLvlLbl val="0"/>
      </c:catAx>
      <c:valAx>
        <c:axId val="-1038224928"/>
        <c:scaling>
          <c:orientation val="minMax"/>
        </c:scaling>
        <c:delete val="1"/>
        <c:axPos val="l"/>
        <c:numFmt formatCode="&quot;R$&quot;#,##0.00" sourceLinked="1"/>
        <c:majorTickMark val="none"/>
        <c:minorTickMark val="none"/>
        <c:tickLblPos val="nextTo"/>
        <c:crossAx val="-1038221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3.6495791671307752E-2"/>
          <c:y val="1.4892426707085241E-2"/>
          <c:w val="0.21116482311310647"/>
          <c:h val="0.118479366983304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1000"/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100" b="1"/>
      </a:pPr>
      <a:endParaRPr lang="pt-BR"/>
    </a:p>
  </c:txPr>
  <c:printSettings>
    <c:headerFooter/>
    <c:pageMargins b="0.78740157499999996" l="0.511811024" r="0.511811024" t="0.78740157499999996" header="0.31496062000000113" footer="0.3149606200000011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236220</xdr:colOff>
      <xdr:row>2</xdr:row>
      <xdr:rowOff>4736</xdr:rowOff>
    </xdr:from>
    <xdr:to>
      <xdr:col>17</xdr:col>
      <xdr:colOff>289560</xdr:colOff>
      <xdr:row>24</xdr:row>
      <xdr:rowOff>167640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228599</xdr:colOff>
      <xdr:row>3</xdr:row>
      <xdr:rowOff>85723</xdr:rowOff>
    </xdr:from>
    <xdr:to>
      <xdr:col>15</xdr:col>
      <xdr:colOff>0</xdr:colOff>
      <xdr:row>25</xdr:row>
      <xdr:rowOff>114300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/>
  </sheetViews>
  <sheetFormatPr defaultRowHeight="14.4"/>
  <cols>
    <col min="1" max="1" width="25.6640625" style="1" customWidth="1"/>
    <col min="2" max="2" width="25.6640625" customWidth="1"/>
    <col min="3" max="3" width="22.6640625" customWidth="1"/>
    <col min="4" max="4" width="25.44140625" customWidth="1"/>
  </cols>
  <sheetData>
    <row r="1" spans="1:4">
      <c r="A1"/>
    </row>
    <row r="3" spans="1:4" ht="15" thickBot="1"/>
    <row r="4" spans="1:4" ht="22.5" customHeight="1" thickBot="1">
      <c r="A4" s="3"/>
      <c r="B4" s="59" t="s">
        <v>19</v>
      </c>
      <c r="C4" s="60"/>
      <c r="D4" s="61"/>
    </row>
    <row r="5" spans="1:4" ht="18.600000000000001" thickTop="1">
      <c r="A5" s="5"/>
      <c r="B5" s="7" t="s">
        <v>2</v>
      </c>
      <c r="C5" s="8" t="s">
        <v>18</v>
      </c>
      <c r="D5" s="9" t="s">
        <v>3</v>
      </c>
    </row>
    <row r="6" spans="1:4" ht="15.6">
      <c r="B6" s="23" t="s">
        <v>4</v>
      </c>
      <c r="C6" s="29">
        <v>6698.71</v>
      </c>
      <c r="D6" s="30">
        <v>17225</v>
      </c>
    </row>
    <row r="7" spans="1:4" ht="15.6">
      <c r="B7" s="18" t="s">
        <v>5</v>
      </c>
      <c r="C7" s="19">
        <v>7841.17</v>
      </c>
      <c r="D7" s="20">
        <v>21108</v>
      </c>
    </row>
    <row r="8" spans="1:4" ht="15.6">
      <c r="B8" s="23" t="s">
        <v>6</v>
      </c>
      <c r="C8" s="29">
        <v>13683.6</v>
      </c>
      <c r="D8" s="30">
        <v>29997</v>
      </c>
    </row>
    <row r="9" spans="1:4" ht="15.6">
      <c r="B9" s="18" t="s">
        <v>7</v>
      </c>
      <c r="C9" s="19">
        <v>11053.54</v>
      </c>
      <c r="D9" s="20">
        <v>26025</v>
      </c>
    </row>
    <row r="10" spans="1:4" ht="15.6">
      <c r="B10" s="23" t="s">
        <v>8</v>
      </c>
      <c r="C10" s="29">
        <v>9807.15</v>
      </c>
      <c r="D10" s="30">
        <v>21879</v>
      </c>
    </row>
    <row r="11" spans="1:4" ht="15.6">
      <c r="B11" s="18" t="s">
        <v>9</v>
      </c>
      <c r="C11" s="19">
        <v>10157.99</v>
      </c>
      <c r="D11" s="20">
        <v>24024</v>
      </c>
    </row>
    <row r="12" spans="1:4" ht="15.6">
      <c r="B12" s="23" t="s">
        <v>10</v>
      </c>
      <c r="C12" s="29">
        <v>9036.66</v>
      </c>
      <c r="D12" s="30">
        <v>22553</v>
      </c>
    </row>
    <row r="13" spans="1:4" ht="15.6">
      <c r="B13" s="18" t="s">
        <v>11</v>
      </c>
      <c r="C13" s="19">
        <v>7981.83</v>
      </c>
      <c r="D13" s="20">
        <v>19534</v>
      </c>
    </row>
    <row r="14" spans="1:4" ht="15.6">
      <c r="B14" s="23" t="s">
        <v>12</v>
      </c>
      <c r="C14" s="29">
        <v>7910.13</v>
      </c>
      <c r="D14" s="30">
        <v>18553</v>
      </c>
    </row>
    <row r="15" spans="1:4" ht="15.6">
      <c r="B15" s="18" t="s">
        <v>13</v>
      </c>
      <c r="C15" s="21">
        <v>8004.39</v>
      </c>
      <c r="D15" s="22">
        <v>17659</v>
      </c>
    </row>
    <row r="16" spans="1:4" ht="15.6">
      <c r="B16" s="23" t="s">
        <v>14</v>
      </c>
      <c r="C16" s="24">
        <v>10455.280000000001</v>
      </c>
      <c r="D16" s="25">
        <v>23128</v>
      </c>
    </row>
    <row r="17" spans="2:4" ht="15.6">
      <c r="B17" s="18" t="s">
        <v>15</v>
      </c>
      <c r="C17" s="21">
        <v>14048.27</v>
      </c>
      <c r="D17" s="22">
        <v>31998</v>
      </c>
    </row>
    <row r="18" spans="2:4" ht="16.2" thickBot="1">
      <c r="B18" s="31" t="s">
        <v>16</v>
      </c>
      <c r="C18" s="27">
        <f>SUM(C6:C17)</f>
        <v>116678.72000000002</v>
      </c>
      <c r="D18" s="32">
        <f>SUM(D6:D17)</f>
        <v>273683</v>
      </c>
    </row>
    <row r="19" spans="2:4">
      <c r="C19" s="6"/>
      <c r="D19" s="6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8"/>
  <sheetViews>
    <sheetView topLeftCell="A5" workbookViewId="0">
      <selection sqref="A1:D19"/>
    </sheetView>
  </sheetViews>
  <sheetFormatPr defaultRowHeight="14.4"/>
  <cols>
    <col min="1" max="1" width="32.109375" customWidth="1"/>
    <col min="2" max="2" width="25" customWidth="1"/>
    <col min="3" max="4" width="25.33203125" customWidth="1"/>
  </cols>
  <sheetData>
    <row r="2" spans="1:6">
      <c r="A2" s="1"/>
    </row>
    <row r="3" spans="1:6" ht="15" thickBot="1">
      <c r="A3" s="1"/>
    </row>
    <row r="4" spans="1:6" ht="45" thickBot="1">
      <c r="A4" s="3"/>
      <c r="B4" s="59" t="s">
        <v>19</v>
      </c>
      <c r="C4" s="60"/>
      <c r="D4" s="61"/>
    </row>
    <row r="5" spans="1:6" ht="18.600000000000001" thickTop="1">
      <c r="A5" s="5"/>
      <c r="B5" s="7" t="s">
        <v>2</v>
      </c>
      <c r="C5" s="8" t="s">
        <v>18</v>
      </c>
      <c r="D5" s="9" t="s">
        <v>3</v>
      </c>
    </row>
    <row r="6" spans="1:6" ht="15.6">
      <c r="A6" s="1"/>
      <c r="B6" s="23" t="s">
        <v>4</v>
      </c>
      <c r="C6" s="29">
        <v>27301.59</v>
      </c>
      <c r="D6" s="30">
        <f>28256+2160</f>
        <v>30416</v>
      </c>
    </row>
    <row r="7" spans="1:6" ht="15.6">
      <c r="A7" s="1"/>
      <c r="B7" s="18" t="s">
        <v>5</v>
      </c>
      <c r="C7" s="19">
        <v>26824.23</v>
      </c>
      <c r="D7" s="20">
        <f>30786+2142</f>
        <v>32928</v>
      </c>
    </row>
    <row r="8" spans="1:6" ht="15.6">
      <c r="A8" s="1"/>
      <c r="B8" s="23" t="s">
        <v>6</v>
      </c>
      <c r="C8" s="29">
        <v>21596.3</v>
      </c>
      <c r="D8" s="30">
        <f>25189+2017</f>
        <v>27206</v>
      </c>
    </row>
    <row r="9" spans="1:6" ht="15.6">
      <c r="A9" s="1"/>
      <c r="B9" s="18" t="s">
        <v>7</v>
      </c>
      <c r="C9" s="19">
        <v>24816.47</v>
      </c>
      <c r="D9" s="20">
        <f>2486+30042</f>
        <v>32528</v>
      </c>
      <c r="F9" s="6"/>
    </row>
    <row r="10" spans="1:6" ht="15.6">
      <c r="A10" s="33"/>
      <c r="B10" s="23" t="s">
        <v>8</v>
      </c>
      <c r="C10" s="29">
        <v>20093.41</v>
      </c>
      <c r="D10" s="30">
        <f>2085+25318</f>
        <v>27403</v>
      </c>
      <c r="F10" s="6"/>
    </row>
    <row r="11" spans="1:6" ht="15.6">
      <c r="A11" s="33"/>
      <c r="B11" s="18" t="s">
        <v>9</v>
      </c>
      <c r="C11" s="19">
        <v>20460.240000000002</v>
      </c>
      <c r="D11" s="20">
        <f>2075+24581</f>
        <v>26656</v>
      </c>
      <c r="F11" s="6"/>
    </row>
    <row r="12" spans="1:6" ht="15.6">
      <c r="A12" s="1"/>
      <c r="B12" s="23" t="s">
        <v>10</v>
      </c>
      <c r="C12" s="29">
        <v>20062.32</v>
      </c>
      <c r="D12" s="30">
        <f>1946+23197</f>
        <v>25143</v>
      </c>
      <c r="F12" s="6"/>
    </row>
    <row r="13" spans="1:6" ht="15.6">
      <c r="A13" s="1"/>
      <c r="B13" s="18" t="s">
        <v>11</v>
      </c>
      <c r="C13" s="19">
        <v>25530.6</v>
      </c>
      <c r="D13" s="20">
        <f>2220+28108</f>
        <v>30328</v>
      </c>
      <c r="F13" s="6"/>
    </row>
    <row r="14" spans="1:6" ht="15.6">
      <c r="A14" s="1"/>
      <c r="B14" s="23" t="s">
        <v>12</v>
      </c>
      <c r="C14" s="29">
        <v>25235.63</v>
      </c>
      <c r="D14" s="30">
        <f>2166+26760</f>
        <v>28926</v>
      </c>
      <c r="F14" s="6"/>
    </row>
    <row r="15" spans="1:6" ht="15.6">
      <c r="A15" s="1"/>
      <c r="B15" s="18" t="s">
        <v>13</v>
      </c>
      <c r="C15" s="19">
        <v>26123.22</v>
      </c>
      <c r="D15" s="20">
        <f>2180+24977</f>
        <v>27157</v>
      </c>
      <c r="F15" s="6"/>
    </row>
    <row r="16" spans="1:6" ht="15.6">
      <c r="A16" s="1"/>
      <c r="B16" s="23" t="s">
        <v>14</v>
      </c>
      <c r="C16" s="29">
        <v>31584.09</v>
      </c>
      <c r="D16" s="30">
        <f>2236+28299</f>
        <v>30535</v>
      </c>
      <c r="F16" s="6"/>
    </row>
    <row r="17" spans="1:6" ht="15.6">
      <c r="A17" s="1"/>
      <c r="B17" s="18" t="s">
        <v>15</v>
      </c>
      <c r="C17" s="37">
        <v>28074.22</v>
      </c>
      <c r="D17" s="38">
        <f>2207+26640</f>
        <v>28847</v>
      </c>
      <c r="F17" s="6"/>
    </row>
    <row r="18" spans="1:6" ht="16.2" thickBot="1">
      <c r="A18" s="1"/>
      <c r="B18" s="26" t="s">
        <v>16</v>
      </c>
      <c r="C18" s="27">
        <f>SUM(C6:C17)</f>
        <v>297702.32000000007</v>
      </c>
      <c r="D18" s="28">
        <f>SUM(D6:D17)</f>
        <v>348073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topLeftCell="A4" workbookViewId="0">
      <selection activeCell="C18" sqref="C18:D18"/>
    </sheetView>
  </sheetViews>
  <sheetFormatPr defaultRowHeight="14.4"/>
  <cols>
    <col min="1" max="1" width="26" customWidth="1"/>
    <col min="2" max="2" width="29.44140625" customWidth="1"/>
    <col min="3" max="3" width="20.44140625" bestFit="1" customWidth="1"/>
    <col min="4" max="4" width="26.44140625" bestFit="1" customWidth="1"/>
  </cols>
  <sheetData>
    <row r="2" spans="1:7">
      <c r="A2" s="1"/>
    </row>
    <row r="3" spans="1:7" ht="15" thickBot="1">
      <c r="A3" s="1"/>
    </row>
    <row r="4" spans="1:7" ht="45" thickBot="1">
      <c r="A4" s="3"/>
      <c r="B4" s="59" t="s">
        <v>19</v>
      </c>
      <c r="C4" s="60"/>
      <c r="D4" s="61"/>
    </row>
    <row r="5" spans="1:7" ht="18.600000000000001" thickTop="1">
      <c r="A5" s="5"/>
      <c r="B5" s="7" t="s">
        <v>2</v>
      </c>
      <c r="C5" s="8" t="s">
        <v>18</v>
      </c>
      <c r="D5" s="9" t="s">
        <v>3</v>
      </c>
    </row>
    <row r="6" spans="1:7" ht="15.6">
      <c r="A6" s="1"/>
      <c r="B6" s="23" t="s">
        <v>4</v>
      </c>
      <c r="C6" s="29">
        <v>33743.230000000003</v>
      </c>
      <c r="D6" s="30">
        <f>30311+2513</f>
        <v>32824</v>
      </c>
    </row>
    <row r="7" spans="1:7" ht="15.6">
      <c r="A7" s="1"/>
      <c r="B7" s="18" t="s">
        <v>5</v>
      </c>
      <c r="C7" s="19">
        <v>38421.72</v>
      </c>
      <c r="D7" s="20">
        <f>34977+2478</f>
        <v>37455</v>
      </c>
    </row>
    <row r="8" spans="1:7" ht="15.6">
      <c r="A8" s="1"/>
      <c r="B8" s="23" t="s">
        <v>6</v>
      </c>
      <c r="C8" s="29">
        <v>31079.25</v>
      </c>
      <c r="D8" s="30">
        <f>27263+2043</f>
        <v>29306</v>
      </c>
    </row>
    <row r="9" spans="1:7" ht="15.6">
      <c r="A9" s="1"/>
      <c r="B9" s="18" t="s">
        <v>7</v>
      </c>
      <c r="C9" s="19">
        <v>36323.089999999997</v>
      </c>
      <c r="D9" s="20">
        <f>2518+30966</f>
        <v>33484</v>
      </c>
    </row>
    <row r="10" spans="1:7" ht="15.6">
      <c r="A10" s="33"/>
      <c r="B10" s="23" t="s">
        <v>8</v>
      </c>
      <c r="C10" s="29">
        <v>25383.57</v>
      </c>
      <c r="D10" s="30">
        <f>2100+26225</f>
        <v>28325</v>
      </c>
    </row>
    <row r="11" spans="1:7" ht="15.6">
      <c r="A11" s="33"/>
      <c r="B11" s="18" t="s">
        <v>9</v>
      </c>
      <c r="C11" s="19">
        <v>25155.18</v>
      </c>
      <c r="D11" s="20">
        <f>2583+28676</f>
        <v>31259</v>
      </c>
      <c r="G11" s="6"/>
    </row>
    <row r="12" spans="1:7" ht="15.6">
      <c r="A12" s="1"/>
      <c r="B12" s="23" t="s">
        <v>10</v>
      </c>
      <c r="C12" s="29">
        <v>24128.81</v>
      </c>
      <c r="D12" s="30">
        <f>2400+31237</f>
        <v>33637</v>
      </c>
    </row>
    <row r="13" spans="1:7" ht="15.6">
      <c r="A13" s="1"/>
      <c r="B13" s="18" t="s">
        <v>11</v>
      </c>
      <c r="C13" s="19">
        <v>22700.31</v>
      </c>
      <c r="D13" s="20">
        <f>2175+30294</f>
        <v>32469</v>
      </c>
      <c r="G13" s="6"/>
    </row>
    <row r="14" spans="1:7" ht="15.6">
      <c r="A14" s="1"/>
      <c r="B14" s="23" t="s">
        <v>12</v>
      </c>
      <c r="C14" s="29">
        <v>25213.95</v>
      </c>
      <c r="D14" s="30">
        <v>34836</v>
      </c>
      <c r="F14" s="6"/>
    </row>
    <row r="15" spans="1:7" ht="15.6">
      <c r="A15" s="1"/>
      <c r="B15" s="18" t="s">
        <v>13</v>
      </c>
      <c r="C15" s="19">
        <v>20496.12</v>
      </c>
      <c r="D15" s="20">
        <v>27653</v>
      </c>
    </row>
    <row r="16" spans="1:7" ht="15.6">
      <c r="A16" s="1"/>
      <c r="B16" s="23" t="s">
        <v>14</v>
      </c>
      <c r="C16" s="29">
        <v>20673.11</v>
      </c>
      <c r="D16" s="30">
        <v>27844</v>
      </c>
    </row>
    <row r="17" spans="1:4" ht="15.6">
      <c r="A17" s="1"/>
      <c r="B17" s="18" t="s">
        <v>15</v>
      </c>
      <c r="C17" s="37">
        <v>23047.360000000001</v>
      </c>
      <c r="D17" s="38">
        <v>29945</v>
      </c>
    </row>
    <row r="18" spans="1:4" ht="16.2" thickBot="1">
      <c r="A18" s="1"/>
      <c r="B18" s="26" t="s">
        <v>16</v>
      </c>
      <c r="C18" s="27">
        <f>SUM(C6:C17)</f>
        <v>326365.69999999995</v>
      </c>
      <c r="D18" s="28">
        <f>SUM(D6:D17)</f>
        <v>379037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workbookViewId="0">
      <selection activeCell="C18" sqref="C18"/>
    </sheetView>
  </sheetViews>
  <sheetFormatPr defaultRowHeight="14.4"/>
  <cols>
    <col min="1" max="1" width="26" customWidth="1"/>
    <col min="2" max="2" width="29.44140625" customWidth="1"/>
    <col min="3" max="3" width="20.44140625" bestFit="1" customWidth="1"/>
    <col min="4" max="4" width="26.44140625" bestFit="1" customWidth="1"/>
  </cols>
  <sheetData>
    <row r="2" spans="1:7">
      <c r="A2" s="1"/>
    </row>
    <row r="3" spans="1:7" ht="15" thickBot="1">
      <c r="A3" s="1"/>
    </row>
    <row r="4" spans="1:7" ht="45" thickBot="1">
      <c r="A4" s="3"/>
      <c r="B4" s="59" t="s">
        <v>19</v>
      </c>
      <c r="C4" s="60"/>
      <c r="D4" s="61"/>
    </row>
    <row r="5" spans="1:7" ht="18.600000000000001" thickTop="1">
      <c r="A5" s="5"/>
      <c r="B5" s="7" t="s">
        <v>2</v>
      </c>
      <c r="C5" s="8" t="s">
        <v>18</v>
      </c>
      <c r="D5" s="9" t="s">
        <v>3</v>
      </c>
    </row>
    <row r="6" spans="1:7" ht="15.6">
      <c r="A6" s="1"/>
      <c r="B6" s="23" t="s">
        <v>4</v>
      </c>
      <c r="C6" s="29">
        <v>24648.5</v>
      </c>
      <c r="D6" s="30">
        <v>33054</v>
      </c>
    </row>
    <row r="7" spans="1:7" ht="15.6">
      <c r="A7" s="1"/>
      <c r="B7" s="18" t="s">
        <v>5</v>
      </c>
      <c r="C7" s="19">
        <v>28906.59</v>
      </c>
      <c r="D7" s="20">
        <v>37475</v>
      </c>
    </row>
    <row r="8" spans="1:7" ht="15.6">
      <c r="A8" s="1"/>
      <c r="B8" s="23" t="s">
        <v>6</v>
      </c>
      <c r="C8" s="29">
        <v>34363.5</v>
      </c>
      <c r="D8" s="30">
        <v>36086</v>
      </c>
    </row>
    <row r="9" spans="1:7" ht="15.6">
      <c r="A9" s="1"/>
      <c r="B9" s="18" t="s">
        <v>7</v>
      </c>
      <c r="C9" s="19">
        <v>38622.97</v>
      </c>
      <c r="D9" s="20">
        <f>4092+44083</f>
        <v>48175</v>
      </c>
    </row>
    <row r="10" spans="1:7" ht="15.6">
      <c r="A10" s="33"/>
      <c r="B10" s="23" t="s">
        <v>8</v>
      </c>
      <c r="C10" s="29">
        <v>23138.47</v>
      </c>
      <c r="D10" s="30">
        <v>31218</v>
      </c>
    </row>
    <row r="11" spans="1:7" ht="15.6">
      <c r="A11" s="33"/>
      <c r="B11" s="18" t="s">
        <v>9</v>
      </c>
      <c r="C11" s="19">
        <v>22257.99</v>
      </c>
      <c r="D11" s="20">
        <v>30186</v>
      </c>
      <c r="G11" s="6"/>
    </row>
    <row r="12" spans="1:7" ht="15.6">
      <c r="A12" s="1"/>
      <c r="B12" s="23" t="s">
        <v>10</v>
      </c>
      <c r="C12" s="29">
        <v>23668.34</v>
      </c>
      <c r="D12" s="30">
        <v>31747</v>
      </c>
    </row>
    <row r="13" spans="1:7" ht="15.6">
      <c r="A13" s="1"/>
      <c r="B13" s="18" t="s">
        <v>11</v>
      </c>
      <c r="C13" s="19">
        <v>24267.58</v>
      </c>
      <c r="D13" s="20">
        <v>32867</v>
      </c>
      <c r="G13" s="6"/>
    </row>
    <row r="14" spans="1:7" ht="15.6">
      <c r="A14" s="1"/>
      <c r="B14" s="23" t="s">
        <v>12</v>
      </c>
      <c r="C14" s="29">
        <v>25107.98</v>
      </c>
      <c r="D14" s="30">
        <v>33518</v>
      </c>
      <c r="F14" s="6"/>
    </row>
    <row r="15" spans="1:7" ht="15.6">
      <c r="A15" s="1"/>
      <c r="B15" s="18" t="s">
        <v>13</v>
      </c>
      <c r="C15" s="19">
        <v>21065.39</v>
      </c>
      <c r="D15" s="20">
        <v>28260</v>
      </c>
    </row>
    <row r="16" spans="1:7" ht="15.6">
      <c r="A16" s="1"/>
      <c r="B16" s="23" t="s">
        <v>14</v>
      </c>
      <c r="C16" s="29">
        <v>22651.119999999999</v>
      </c>
      <c r="D16" s="30">
        <v>29930</v>
      </c>
    </row>
    <row r="17" spans="1:4" ht="15.6">
      <c r="A17" s="1"/>
      <c r="B17" s="18" t="s">
        <v>15</v>
      </c>
      <c r="C17" s="48">
        <v>24387.81</v>
      </c>
      <c r="D17" s="38">
        <v>31788</v>
      </c>
    </row>
    <row r="18" spans="1:4" ht="16.2" thickBot="1">
      <c r="A18" s="1"/>
      <c r="B18" s="26" t="s">
        <v>16</v>
      </c>
      <c r="C18" s="27">
        <f>SUM(C6:C17)</f>
        <v>313086.24</v>
      </c>
      <c r="D18" s="28">
        <f>SUM(D6:D17)</f>
        <v>404304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workbookViewId="0">
      <selection activeCell="G16" sqref="G16"/>
    </sheetView>
  </sheetViews>
  <sheetFormatPr defaultRowHeight="14.4"/>
  <cols>
    <col min="1" max="1" width="26" customWidth="1"/>
    <col min="2" max="2" width="29.44140625" customWidth="1"/>
    <col min="3" max="3" width="20.44140625" bestFit="1" customWidth="1"/>
    <col min="4" max="4" width="26.44140625" bestFit="1" customWidth="1"/>
  </cols>
  <sheetData>
    <row r="2" spans="1:7">
      <c r="A2" s="1"/>
    </row>
    <row r="3" spans="1:7" ht="15" thickBot="1">
      <c r="A3" s="1"/>
    </row>
    <row r="4" spans="1:7" ht="45" thickBot="1">
      <c r="A4" s="3"/>
      <c r="B4" s="59" t="s">
        <v>19</v>
      </c>
      <c r="C4" s="60"/>
      <c r="D4" s="61"/>
    </row>
    <row r="5" spans="1:7" ht="18.600000000000001" thickTop="1">
      <c r="A5" s="5"/>
      <c r="B5" s="7" t="s">
        <v>2</v>
      </c>
      <c r="C5" s="8" t="s">
        <v>18</v>
      </c>
      <c r="D5" s="9" t="s">
        <v>3</v>
      </c>
    </row>
    <row r="6" spans="1:7" ht="15.6">
      <c r="A6" s="1"/>
      <c r="B6" s="23" t="s">
        <v>4</v>
      </c>
      <c r="C6" s="51">
        <v>26378</v>
      </c>
      <c r="D6" s="52">
        <v>36103</v>
      </c>
    </row>
    <row r="7" spans="1:7" ht="15.6">
      <c r="A7" s="1"/>
      <c r="B7" s="18" t="s">
        <v>5</v>
      </c>
      <c r="C7" s="53">
        <v>28347.91</v>
      </c>
      <c r="D7" s="54">
        <v>40415</v>
      </c>
    </row>
    <row r="8" spans="1:7" ht="16.2" thickBot="1">
      <c r="A8" s="1"/>
      <c r="B8" s="23" t="s">
        <v>6</v>
      </c>
      <c r="C8" s="49">
        <v>36211.39</v>
      </c>
      <c r="D8" s="55">
        <v>45181</v>
      </c>
    </row>
    <row r="9" spans="1:7" ht="16.2" thickBot="1">
      <c r="A9" s="1"/>
      <c r="B9" s="18" t="s">
        <v>7</v>
      </c>
      <c r="C9" s="50">
        <v>36272.17</v>
      </c>
      <c r="D9" s="56">
        <v>43921</v>
      </c>
    </row>
    <row r="10" spans="1:7" ht="16.2" thickBot="1">
      <c r="A10" s="33"/>
      <c r="B10" s="23" t="s">
        <v>8</v>
      </c>
      <c r="C10" s="49">
        <v>25467.3</v>
      </c>
      <c r="D10" s="55">
        <v>34005</v>
      </c>
    </row>
    <row r="11" spans="1:7" ht="16.2" thickBot="1">
      <c r="A11" s="33"/>
      <c r="B11" s="18" t="s">
        <v>9</v>
      </c>
      <c r="C11" s="49">
        <v>24797.72</v>
      </c>
      <c r="D11" s="55">
        <v>31818</v>
      </c>
      <c r="G11" s="6"/>
    </row>
    <row r="12" spans="1:7" ht="16.2" thickBot="1">
      <c r="A12" s="1"/>
      <c r="B12" s="23" t="s">
        <v>10</v>
      </c>
      <c r="C12" s="49">
        <v>22221.84</v>
      </c>
      <c r="D12" s="55">
        <v>29808</v>
      </c>
    </row>
    <row r="13" spans="1:7" ht="16.2" thickBot="1">
      <c r="A13" s="1"/>
      <c r="B13" s="18" t="s">
        <v>11</v>
      </c>
      <c r="C13" s="49">
        <v>29923.67</v>
      </c>
      <c r="D13" s="55">
        <v>38475</v>
      </c>
      <c r="G13" s="6"/>
    </row>
    <row r="14" spans="1:7" ht="16.2" thickBot="1">
      <c r="A14" s="1"/>
      <c r="B14" s="23" t="s">
        <v>12</v>
      </c>
      <c r="C14" s="49">
        <v>28378.49</v>
      </c>
      <c r="D14" s="55">
        <v>36548</v>
      </c>
      <c r="F14" s="6"/>
    </row>
    <row r="15" spans="1:7" ht="16.2" thickBot="1">
      <c r="A15" s="1"/>
      <c r="B15" s="18" t="s">
        <v>13</v>
      </c>
      <c r="C15" s="49">
        <v>27108.28</v>
      </c>
      <c r="D15" s="55">
        <v>32718</v>
      </c>
    </row>
    <row r="16" spans="1:7" ht="16.2" thickBot="1">
      <c r="A16" s="1"/>
      <c r="B16" s="23" t="s">
        <v>14</v>
      </c>
      <c r="C16" s="49">
        <v>29228.59</v>
      </c>
      <c r="D16" s="55">
        <v>35239</v>
      </c>
    </row>
    <row r="17" spans="1:4" ht="16.2" thickBot="1">
      <c r="A17" s="1"/>
      <c r="B17" s="18" t="s">
        <v>15</v>
      </c>
      <c r="C17" s="49">
        <v>26835.94</v>
      </c>
      <c r="D17" s="55">
        <v>36906</v>
      </c>
    </row>
    <row r="18" spans="1:4" ht="16.2" thickBot="1">
      <c r="A18" s="1"/>
      <c r="B18" s="26" t="s">
        <v>16</v>
      </c>
      <c r="C18" s="27">
        <f>SUM(C6:C17)</f>
        <v>341171.30000000005</v>
      </c>
      <c r="D18" s="28">
        <f>SUM(D6:D17)</f>
        <v>441137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workbookViewId="0">
      <selection activeCell="I18" sqref="I18"/>
    </sheetView>
  </sheetViews>
  <sheetFormatPr defaultRowHeight="14.4"/>
  <cols>
    <col min="1" max="1" width="26" customWidth="1"/>
    <col min="2" max="2" width="29.44140625" customWidth="1"/>
    <col min="3" max="3" width="20.44140625" bestFit="1" customWidth="1"/>
    <col min="4" max="4" width="26.44140625" bestFit="1" customWidth="1"/>
  </cols>
  <sheetData>
    <row r="2" spans="1:7">
      <c r="A2" s="1"/>
    </row>
    <row r="3" spans="1:7" ht="15" thickBot="1">
      <c r="A3" s="1"/>
    </row>
    <row r="4" spans="1:7" ht="45" thickBot="1">
      <c r="A4" s="3"/>
      <c r="B4" s="59" t="s">
        <v>19</v>
      </c>
      <c r="C4" s="60"/>
      <c r="D4" s="61"/>
    </row>
    <row r="5" spans="1:7" ht="18.600000000000001" thickTop="1">
      <c r="A5" s="5"/>
      <c r="B5" s="7" t="s">
        <v>2</v>
      </c>
      <c r="C5" s="8" t="s">
        <v>18</v>
      </c>
      <c r="D5" s="9" t="s">
        <v>3</v>
      </c>
    </row>
    <row r="6" spans="1:7" ht="15.6">
      <c r="A6" s="1"/>
      <c r="B6" s="23" t="s">
        <v>4</v>
      </c>
      <c r="C6" s="51">
        <v>26835.32</v>
      </c>
      <c r="D6" s="52">
        <v>36553</v>
      </c>
    </row>
    <row r="7" spans="1:7" ht="15.6">
      <c r="A7" s="1"/>
      <c r="B7" s="18" t="s">
        <v>5</v>
      </c>
      <c r="C7" s="53">
        <v>33046.559999999998</v>
      </c>
      <c r="D7" s="54">
        <v>40073</v>
      </c>
    </row>
    <row r="8" spans="1:7" ht="16.2" thickBot="1">
      <c r="A8" s="1"/>
      <c r="B8" s="23" t="s">
        <v>6</v>
      </c>
      <c r="C8" s="49">
        <v>41442.17</v>
      </c>
      <c r="D8" s="55">
        <v>47743</v>
      </c>
    </row>
    <row r="9" spans="1:7" ht="16.2" thickBot="1">
      <c r="A9" s="1"/>
      <c r="B9" s="18" t="s">
        <v>7</v>
      </c>
      <c r="C9" s="50">
        <v>37704.9</v>
      </c>
      <c r="D9" s="56">
        <v>44055</v>
      </c>
    </row>
    <row r="10" spans="1:7" ht="16.2" thickBot="1">
      <c r="A10" s="33"/>
      <c r="B10" s="23" t="s">
        <v>8</v>
      </c>
      <c r="C10" s="49">
        <v>26232.93</v>
      </c>
      <c r="D10" s="55">
        <v>33142</v>
      </c>
    </row>
    <row r="11" spans="1:7" ht="15.6">
      <c r="A11" s="33"/>
      <c r="B11" s="18" t="s">
        <v>9</v>
      </c>
      <c r="C11" s="53">
        <v>28597.21</v>
      </c>
      <c r="D11" s="54">
        <v>35457</v>
      </c>
      <c r="G11" s="6"/>
    </row>
    <row r="12" spans="1:7" ht="15.6">
      <c r="A12" s="1"/>
      <c r="B12" s="23" t="s">
        <v>10</v>
      </c>
      <c r="C12" s="51">
        <v>30882.78</v>
      </c>
      <c r="D12" s="52">
        <v>37565</v>
      </c>
    </row>
    <row r="13" spans="1:7" ht="15.6">
      <c r="A13" s="1"/>
      <c r="B13" s="18" t="s">
        <v>11</v>
      </c>
      <c r="C13" s="53">
        <v>32270.86</v>
      </c>
      <c r="D13" s="54">
        <v>41452</v>
      </c>
      <c r="G13" s="6"/>
    </row>
    <row r="14" spans="1:7" ht="15.6">
      <c r="A14" s="1"/>
      <c r="B14" s="23" t="s">
        <v>12</v>
      </c>
      <c r="C14" s="51">
        <v>30578.49</v>
      </c>
      <c r="D14" s="52">
        <v>36285</v>
      </c>
      <c r="F14" s="6"/>
    </row>
    <row r="15" spans="1:7" ht="15.6">
      <c r="A15" s="1"/>
      <c r="B15" s="18" t="s">
        <v>13</v>
      </c>
      <c r="C15" s="53">
        <v>28504.82</v>
      </c>
      <c r="D15" s="54">
        <v>32229</v>
      </c>
    </row>
    <row r="16" spans="1:7" ht="15.6">
      <c r="A16" s="1"/>
      <c r="B16" s="23" t="s">
        <v>14</v>
      </c>
      <c r="C16" s="51">
        <v>28034.07</v>
      </c>
      <c r="D16" s="52">
        <v>32869</v>
      </c>
    </row>
    <row r="17" spans="1:4" ht="15.6">
      <c r="A17" s="1"/>
      <c r="B17" s="18" t="s">
        <v>15</v>
      </c>
      <c r="C17" s="57">
        <v>26301.62</v>
      </c>
      <c r="D17" s="58">
        <v>29290</v>
      </c>
    </row>
    <row r="18" spans="1:4" ht="16.2" thickBot="1">
      <c r="A18" s="1"/>
      <c r="B18" s="26" t="s">
        <v>16</v>
      </c>
      <c r="C18" s="27">
        <f>SUM(C6:C17)</f>
        <v>370431.73</v>
      </c>
      <c r="D18" s="28">
        <f>SUM(D6:D17)</f>
        <v>446713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topLeftCell="D1" zoomScale="110" zoomScaleNormal="110" workbookViewId="0">
      <selection activeCell="C15" sqref="C15:D16"/>
    </sheetView>
  </sheetViews>
  <sheetFormatPr defaultColWidth="9.109375" defaultRowHeight="14.4"/>
  <cols>
    <col min="1" max="1" width="25.6640625" style="1" customWidth="1"/>
    <col min="2" max="2" width="25.6640625" customWidth="1"/>
    <col min="3" max="3" width="22.6640625" customWidth="1"/>
    <col min="4" max="4" width="25.44140625" customWidth="1"/>
  </cols>
  <sheetData>
    <row r="1" spans="1:5">
      <c r="A1"/>
    </row>
    <row r="3" spans="1:5" ht="15" thickBot="1"/>
    <row r="4" spans="1:5" ht="22.5" customHeight="1" thickBot="1">
      <c r="A4" s="3"/>
      <c r="B4" s="59" t="s">
        <v>19</v>
      </c>
      <c r="C4" s="60"/>
      <c r="D4" s="61"/>
    </row>
    <row r="5" spans="1:5" ht="18.600000000000001" thickTop="1">
      <c r="A5" s="5"/>
      <c r="B5" s="7" t="s">
        <v>2</v>
      </c>
      <c r="C5" s="44" t="s">
        <v>18</v>
      </c>
      <c r="D5" s="9" t="s">
        <v>3</v>
      </c>
    </row>
    <row r="6" spans="1:5" ht="16.2" thickBot="1">
      <c r="A6" s="33"/>
      <c r="B6" s="45">
        <v>45689</v>
      </c>
      <c r="C6" s="47">
        <v>33046.559999999998</v>
      </c>
      <c r="D6" s="46">
        <v>40073</v>
      </c>
      <c r="E6" t="s">
        <v>20</v>
      </c>
    </row>
    <row r="7" spans="1:5" ht="16.2" thickBot="1">
      <c r="B7" s="45">
        <v>45717</v>
      </c>
      <c r="C7" s="47">
        <v>41442.17</v>
      </c>
      <c r="D7" s="46">
        <v>47743</v>
      </c>
      <c r="E7" s="43"/>
    </row>
    <row r="8" spans="1:5" ht="16.2" thickBot="1">
      <c r="A8" s="33"/>
      <c r="B8" s="45">
        <v>45748</v>
      </c>
      <c r="C8" s="47">
        <v>37704.9</v>
      </c>
      <c r="D8" s="46">
        <v>44055</v>
      </c>
    </row>
    <row r="9" spans="1:5" ht="16.2" thickBot="1">
      <c r="B9" s="45">
        <v>45778</v>
      </c>
      <c r="C9" s="47">
        <v>26232.93</v>
      </c>
      <c r="D9" s="46">
        <v>33142</v>
      </c>
    </row>
    <row r="10" spans="1:5" ht="16.2" thickBot="1">
      <c r="B10" s="45">
        <v>45809</v>
      </c>
      <c r="C10" s="47">
        <v>28597.21</v>
      </c>
      <c r="D10" s="46">
        <v>35457</v>
      </c>
    </row>
    <row r="11" spans="1:5" ht="16.2" thickBot="1">
      <c r="B11" s="45">
        <v>45839</v>
      </c>
      <c r="C11" s="47">
        <v>30882.78</v>
      </c>
      <c r="D11" s="46">
        <v>37565</v>
      </c>
    </row>
    <row r="12" spans="1:5" ht="16.2" thickBot="1">
      <c r="B12" s="45">
        <v>45870</v>
      </c>
      <c r="C12" s="47">
        <v>32270.86</v>
      </c>
      <c r="D12" s="46">
        <v>41452</v>
      </c>
    </row>
    <row r="13" spans="1:5" ht="16.2" thickBot="1">
      <c r="B13" s="45">
        <v>45901</v>
      </c>
      <c r="C13" s="47">
        <v>30578.49</v>
      </c>
      <c r="D13" s="46">
        <v>36285</v>
      </c>
    </row>
    <row r="14" spans="1:5" ht="16.2" thickBot="1">
      <c r="B14" s="45">
        <v>45931</v>
      </c>
      <c r="C14" s="47">
        <v>28504.82</v>
      </c>
      <c r="D14" s="46">
        <v>32229</v>
      </c>
    </row>
    <row r="15" spans="1:5" ht="16.2" thickBot="1">
      <c r="B15" s="45">
        <v>45962</v>
      </c>
      <c r="C15" s="47">
        <v>28034.07</v>
      </c>
      <c r="D15" s="46">
        <v>32869</v>
      </c>
    </row>
    <row r="16" spans="1:5" ht="16.2" thickBot="1">
      <c r="B16" s="45">
        <v>45992</v>
      </c>
      <c r="C16" s="47">
        <v>26301.62</v>
      </c>
      <c r="D16" s="46">
        <v>29290</v>
      </c>
    </row>
    <row r="17" spans="2:4" ht="16.2" thickBot="1">
      <c r="B17" s="45">
        <v>46023</v>
      </c>
      <c r="C17" s="47">
        <v>32740.46</v>
      </c>
      <c r="D17" s="46">
        <v>34877</v>
      </c>
    </row>
    <row r="22" spans="2:4">
      <c r="C22" t="s">
        <v>20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C4" workbookViewId="0">
      <selection activeCell="D28" sqref="D28"/>
    </sheetView>
  </sheetViews>
  <sheetFormatPr defaultColWidth="9.109375" defaultRowHeight="13.8"/>
  <cols>
    <col min="1" max="2" width="25.6640625" style="1" customWidth="1"/>
    <col min="3" max="3" width="22.6640625" style="1" customWidth="1"/>
    <col min="4" max="4" width="25.44140625" style="1" customWidth="1"/>
    <col min="5" max="6" width="22.6640625" style="1" customWidth="1"/>
    <col min="7" max="16384" width="9.109375" style="1"/>
  </cols>
  <sheetData>
    <row r="1" spans="1:6" ht="14.4">
      <c r="A1"/>
      <c r="B1"/>
      <c r="C1"/>
      <c r="D1"/>
    </row>
    <row r="3" spans="1:6" ht="14.4" thickBot="1">
      <c r="F3" s="2"/>
    </row>
    <row r="4" spans="1:6" ht="27.75" customHeight="1" thickBot="1">
      <c r="A4" s="3"/>
      <c r="B4" s="59" t="s">
        <v>19</v>
      </c>
      <c r="C4" s="60"/>
      <c r="D4" s="61"/>
      <c r="F4" s="4"/>
    </row>
    <row r="5" spans="1:6" ht="18" thickTop="1">
      <c r="A5" s="5"/>
      <c r="B5" s="10" t="s">
        <v>0</v>
      </c>
      <c r="C5" s="15" t="s">
        <v>17</v>
      </c>
      <c r="D5" s="16" t="s">
        <v>1</v>
      </c>
    </row>
    <row r="6" spans="1:6" ht="14.4">
      <c r="B6" s="13">
        <v>2004</v>
      </c>
      <c r="C6" s="39">
        <v>94659.96</v>
      </c>
      <c r="D6" s="17">
        <v>260885</v>
      </c>
    </row>
    <row r="7" spans="1:6" ht="14.4">
      <c r="B7" s="10">
        <v>2005</v>
      </c>
      <c r="C7" s="40">
        <v>105750.26</v>
      </c>
      <c r="D7" s="11">
        <v>245485</v>
      </c>
    </row>
    <row r="8" spans="1:6" ht="14.4">
      <c r="B8" s="13">
        <v>2006</v>
      </c>
      <c r="C8" s="39">
        <v>118695.42</v>
      </c>
      <c r="D8" s="17">
        <v>262863</v>
      </c>
    </row>
    <row r="9" spans="1:6" ht="14.4">
      <c r="B9" s="10">
        <v>2007</v>
      </c>
      <c r="C9" s="40">
        <v>101221.91</v>
      </c>
      <c r="D9" s="11">
        <v>262630</v>
      </c>
    </row>
    <row r="10" spans="1:6" ht="14.4">
      <c r="B10" s="13">
        <v>2008</v>
      </c>
      <c r="C10" s="39">
        <v>94512.86</v>
      </c>
      <c r="D10" s="17">
        <v>216270</v>
      </c>
    </row>
    <row r="11" spans="1:6" ht="14.4">
      <c r="B11" s="10">
        <v>2009</v>
      </c>
      <c r="C11" s="40">
        <v>86601.37</v>
      </c>
      <c r="D11" s="11">
        <v>217447</v>
      </c>
    </row>
    <row r="12" spans="1:6" ht="14.4">
      <c r="B12" s="13">
        <v>2010</v>
      </c>
      <c r="C12" s="39">
        <v>79989.3</v>
      </c>
      <c r="D12" s="17">
        <v>232287</v>
      </c>
    </row>
    <row r="13" spans="1:6" ht="14.4">
      <c r="B13" s="10">
        <v>2011</v>
      </c>
      <c r="C13" s="40">
        <v>95522.81</v>
      </c>
      <c r="D13" s="11">
        <v>249161</v>
      </c>
    </row>
    <row r="14" spans="1:6" ht="14.4">
      <c r="B14" s="13">
        <v>2012</v>
      </c>
      <c r="C14" s="39">
        <f>'2012'!C18</f>
        <v>116678.72000000002</v>
      </c>
      <c r="D14" s="17">
        <f>'2012'!D18</f>
        <v>273683</v>
      </c>
    </row>
    <row r="15" spans="1:6" ht="14.4">
      <c r="B15" s="10">
        <v>2013</v>
      </c>
      <c r="C15" s="41">
        <f>'2013'!C18</f>
        <v>91051.1</v>
      </c>
      <c r="D15" s="12">
        <f>'2013'!D18</f>
        <v>258571</v>
      </c>
    </row>
    <row r="16" spans="1:6" ht="14.4">
      <c r="B16" s="13">
        <v>2014</v>
      </c>
      <c r="C16" s="42">
        <f>'2014'!C18</f>
        <v>105073.20999999999</v>
      </c>
      <c r="D16" s="14">
        <f>'2014'!D18</f>
        <v>271199</v>
      </c>
    </row>
    <row r="17" spans="2:4" ht="14.4">
      <c r="B17" s="10">
        <v>2015</v>
      </c>
      <c r="C17" s="40">
        <f>'2015'!C18</f>
        <v>146922.15000000002</v>
      </c>
      <c r="D17" s="11">
        <f>'2015'!D18</f>
        <v>227807</v>
      </c>
    </row>
    <row r="18" spans="2:4" ht="14.4">
      <c r="B18" s="13">
        <v>2016</v>
      </c>
      <c r="C18" s="39">
        <f>'2016'!C18</f>
        <v>204608.97</v>
      </c>
      <c r="D18" s="17">
        <f>'2016'!D18</f>
        <v>304885</v>
      </c>
    </row>
    <row r="19" spans="2:4" ht="14.4">
      <c r="B19" s="10">
        <v>2017</v>
      </c>
      <c r="C19" s="40">
        <f>'2017'!C18</f>
        <v>185498.07000000004</v>
      </c>
      <c r="D19" s="11">
        <f>'2017'!D18</f>
        <v>284303</v>
      </c>
    </row>
    <row r="20" spans="2:4" ht="14.4">
      <c r="B20" s="13">
        <v>2018</v>
      </c>
      <c r="C20" s="39">
        <f>'2018'!C18</f>
        <v>309907</v>
      </c>
      <c r="D20" s="17">
        <f>'2018'!D18</f>
        <v>366643</v>
      </c>
    </row>
    <row r="21" spans="2:4" ht="14.4">
      <c r="B21" s="10">
        <v>2019</v>
      </c>
      <c r="C21" s="41">
        <f>'2019'!C18</f>
        <v>414179.4200000001</v>
      </c>
      <c r="D21" s="12">
        <f>'2019'!D18</f>
        <v>494049</v>
      </c>
    </row>
    <row r="22" spans="2:4" ht="14.4">
      <c r="B22" s="13">
        <v>2020</v>
      </c>
      <c r="C22" s="39">
        <f>'2020'!C18</f>
        <v>281060.37</v>
      </c>
      <c r="D22" s="17">
        <f>'2020'!D18</f>
        <v>372098</v>
      </c>
    </row>
    <row r="23" spans="2:4" ht="14.4">
      <c r="B23" s="10">
        <v>2021</v>
      </c>
      <c r="C23" s="41">
        <f>'2021'!C18</f>
        <v>297702.32000000007</v>
      </c>
      <c r="D23" s="12">
        <f>'2021'!D18</f>
        <v>348073</v>
      </c>
    </row>
    <row r="24" spans="2:4" ht="14.4">
      <c r="B24" s="10">
        <v>2022</v>
      </c>
      <c r="C24" s="41">
        <v>326365.69999999995</v>
      </c>
      <c r="D24" s="12">
        <v>379037</v>
      </c>
    </row>
    <row r="25" spans="2:4" ht="14.4">
      <c r="B25" s="10">
        <v>2023</v>
      </c>
      <c r="C25" s="41">
        <v>313086.24</v>
      </c>
      <c r="D25" s="12">
        <v>404304</v>
      </c>
    </row>
    <row r="26" spans="2:4" ht="14.4">
      <c r="B26" s="10">
        <v>2024</v>
      </c>
      <c r="C26" s="41">
        <v>341171.3</v>
      </c>
      <c r="D26" s="12">
        <v>441137</v>
      </c>
    </row>
    <row r="27" spans="2:4" ht="14.4">
      <c r="B27" s="13">
        <v>2025</v>
      </c>
      <c r="C27" s="39">
        <v>370431.73</v>
      </c>
      <c r="D27" s="17">
        <v>446713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/>
  </sheetViews>
  <sheetFormatPr defaultRowHeight="14.4"/>
  <cols>
    <col min="1" max="1" width="25.6640625" style="1" customWidth="1"/>
    <col min="2" max="2" width="25.6640625" customWidth="1"/>
    <col min="3" max="3" width="22.6640625" customWidth="1"/>
    <col min="4" max="4" width="25.44140625" customWidth="1"/>
  </cols>
  <sheetData>
    <row r="1" spans="1:4">
      <c r="A1"/>
    </row>
    <row r="3" spans="1:4" ht="15" thickBot="1"/>
    <row r="4" spans="1:4" ht="22.5" customHeight="1" thickBot="1">
      <c r="A4" s="3"/>
      <c r="B4" s="59" t="s">
        <v>19</v>
      </c>
      <c r="C4" s="60"/>
      <c r="D4" s="61"/>
    </row>
    <row r="5" spans="1:4" ht="18.600000000000001" thickTop="1">
      <c r="A5" s="5"/>
      <c r="B5" s="7" t="s">
        <v>2</v>
      </c>
      <c r="C5" s="8" t="s">
        <v>18</v>
      </c>
      <c r="D5" s="9" t="s">
        <v>3</v>
      </c>
    </row>
    <row r="6" spans="1:4" ht="15.6">
      <c r="B6" s="23" t="s">
        <v>4</v>
      </c>
      <c r="C6" s="29">
        <v>9931.7800000000007</v>
      </c>
      <c r="D6" s="30">
        <v>22879</v>
      </c>
    </row>
    <row r="7" spans="1:4" ht="15.6">
      <c r="B7" s="18" t="s">
        <v>5</v>
      </c>
      <c r="C7" s="19">
        <v>9515.9</v>
      </c>
      <c r="D7" s="20">
        <v>27806</v>
      </c>
    </row>
    <row r="8" spans="1:4" ht="15.6">
      <c r="B8" s="23" t="s">
        <v>6</v>
      </c>
      <c r="C8" s="29">
        <v>7981.59</v>
      </c>
      <c r="D8" s="30">
        <v>22930</v>
      </c>
    </row>
    <row r="9" spans="1:4" ht="15.6">
      <c r="B9" s="18" t="s">
        <v>7</v>
      </c>
      <c r="C9" s="19">
        <v>6367.78</v>
      </c>
      <c r="D9" s="20">
        <v>18765</v>
      </c>
    </row>
    <row r="10" spans="1:4" ht="15.6">
      <c r="B10" s="23" t="s">
        <v>8</v>
      </c>
      <c r="C10" s="29">
        <v>6643.26</v>
      </c>
      <c r="D10" s="30">
        <v>19497</v>
      </c>
    </row>
    <row r="11" spans="1:4" ht="15.6">
      <c r="B11" s="18" t="s">
        <v>9</v>
      </c>
      <c r="C11" s="19">
        <v>6554.39</v>
      </c>
      <c r="D11" s="20">
        <v>19687</v>
      </c>
    </row>
    <row r="12" spans="1:4" ht="15.6">
      <c r="B12" s="23" t="s">
        <v>10</v>
      </c>
      <c r="C12" s="29">
        <v>6940.62</v>
      </c>
      <c r="D12" s="30">
        <v>21003</v>
      </c>
    </row>
    <row r="13" spans="1:4" ht="15.6">
      <c r="B13" s="18" t="s">
        <v>11</v>
      </c>
      <c r="C13" s="19">
        <v>8274.0400000000009</v>
      </c>
      <c r="D13" s="20">
        <v>24868</v>
      </c>
    </row>
    <row r="14" spans="1:4" ht="15.6">
      <c r="B14" s="23" t="s">
        <v>12</v>
      </c>
      <c r="C14" s="29">
        <v>6049.01</v>
      </c>
      <c r="D14" s="30">
        <v>18997</v>
      </c>
    </row>
    <row r="15" spans="1:4" ht="15.6">
      <c r="B15" s="18" t="s">
        <v>13</v>
      </c>
      <c r="C15" s="21">
        <v>5577.66</v>
      </c>
      <c r="D15" s="22">
        <v>16630</v>
      </c>
    </row>
    <row r="16" spans="1:4" ht="15.6">
      <c r="B16" s="23" t="s">
        <v>14</v>
      </c>
      <c r="C16" s="24">
        <v>7540.75</v>
      </c>
      <c r="D16" s="25">
        <v>20371</v>
      </c>
    </row>
    <row r="17" spans="2:4" ht="15.6">
      <c r="B17" s="18" t="s">
        <v>15</v>
      </c>
      <c r="C17" s="21">
        <v>9674.32</v>
      </c>
      <c r="D17" s="22">
        <v>25138</v>
      </c>
    </row>
    <row r="18" spans="2:4" ht="16.2" thickBot="1">
      <c r="B18" s="31" t="s">
        <v>16</v>
      </c>
      <c r="C18" s="27">
        <f>SUM(C6:C17)</f>
        <v>91051.1</v>
      </c>
      <c r="D18" s="32">
        <f>SUM(D6:D17)</f>
        <v>258571</v>
      </c>
    </row>
    <row r="19" spans="2:4">
      <c r="C19" s="6"/>
      <c r="D19" s="6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/>
  </sheetViews>
  <sheetFormatPr defaultRowHeight="14.4"/>
  <cols>
    <col min="1" max="1" width="25.6640625" style="1" customWidth="1"/>
    <col min="2" max="2" width="25.6640625" customWidth="1"/>
    <col min="3" max="3" width="22.6640625" customWidth="1"/>
    <col min="4" max="4" width="25.44140625" customWidth="1"/>
  </cols>
  <sheetData>
    <row r="1" spans="1:4">
      <c r="A1"/>
    </row>
    <row r="3" spans="1:4" ht="15" thickBot="1"/>
    <row r="4" spans="1:4" ht="22.5" customHeight="1" thickBot="1">
      <c r="A4" s="3"/>
      <c r="B4" s="59" t="s">
        <v>19</v>
      </c>
      <c r="C4" s="60"/>
      <c r="D4" s="61"/>
    </row>
    <row r="5" spans="1:4" ht="18.600000000000001" thickTop="1">
      <c r="A5" s="5"/>
      <c r="B5" s="7" t="s">
        <v>2</v>
      </c>
      <c r="C5" s="8" t="s">
        <v>18</v>
      </c>
      <c r="D5" s="9" t="s">
        <v>3</v>
      </c>
    </row>
    <row r="6" spans="1:4" ht="15.6">
      <c r="B6" s="23" t="s">
        <v>4</v>
      </c>
      <c r="C6" s="29">
        <v>10537.35</v>
      </c>
      <c r="D6" s="30">
        <v>24572</v>
      </c>
    </row>
    <row r="7" spans="1:4" ht="15.6">
      <c r="B7" s="18" t="s">
        <v>5</v>
      </c>
      <c r="C7" s="19">
        <v>13635.22</v>
      </c>
      <c r="D7" s="20">
        <v>33910</v>
      </c>
    </row>
    <row r="8" spans="1:4" ht="15.6">
      <c r="B8" s="23" t="s">
        <v>6</v>
      </c>
      <c r="C8" s="29">
        <v>5124.41</v>
      </c>
      <c r="D8" s="30">
        <v>17035</v>
      </c>
    </row>
    <row r="9" spans="1:4" ht="15.6">
      <c r="B9" s="18" t="s">
        <v>7</v>
      </c>
      <c r="C9" s="19">
        <v>9294.3700000000008</v>
      </c>
      <c r="D9" s="20">
        <v>24098</v>
      </c>
    </row>
    <row r="10" spans="1:4" ht="15.6">
      <c r="B10" s="23" t="s">
        <v>8</v>
      </c>
      <c r="C10" s="29">
        <v>8039.58</v>
      </c>
      <c r="D10" s="30">
        <v>20388</v>
      </c>
    </row>
    <row r="11" spans="1:4" ht="15.6">
      <c r="B11" s="18" t="s">
        <v>9</v>
      </c>
      <c r="C11" s="19">
        <v>8576.06</v>
      </c>
      <c r="D11" s="20">
        <v>22745</v>
      </c>
    </row>
    <row r="12" spans="1:4" ht="15.6">
      <c r="B12" s="23" t="s">
        <v>10</v>
      </c>
      <c r="C12" s="29">
        <v>8116.4</v>
      </c>
      <c r="D12" s="30">
        <v>20949</v>
      </c>
    </row>
    <row r="13" spans="1:4" ht="15.6">
      <c r="B13" s="18" t="s">
        <v>11</v>
      </c>
      <c r="C13" s="19">
        <v>7176.57</v>
      </c>
      <c r="D13" s="20">
        <v>19603</v>
      </c>
    </row>
    <row r="14" spans="1:4" ht="15.6">
      <c r="B14" s="23" t="s">
        <v>12</v>
      </c>
      <c r="C14" s="29">
        <v>7553.38</v>
      </c>
      <c r="D14" s="30">
        <v>19729</v>
      </c>
    </row>
    <row r="15" spans="1:4" ht="15.6">
      <c r="B15" s="18" t="s">
        <v>13</v>
      </c>
      <c r="C15" s="21">
        <v>7891.74</v>
      </c>
      <c r="D15" s="22">
        <v>19475</v>
      </c>
    </row>
    <row r="16" spans="1:4" ht="15.6">
      <c r="B16" s="23" t="s">
        <v>14</v>
      </c>
      <c r="C16" s="24">
        <v>8896.26</v>
      </c>
      <c r="D16" s="25">
        <v>23980</v>
      </c>
    </row>
    <row r="17" spans="2:4" ht="15.6">
      <c r="B17" s="18" t="s">
        <v>15</v>
      </c>
      <c r="C17" s="21">
        <v>10231.870000000001</v>
      </c>
      <c r="D17" s="22">
        <v>24715</v>
      </c>
    </row>
    <row r="18" spans="2:4" ht="18" customHeight="1" thickBot="1">
      <c r="B18" s="31" t="s">
        <v>16</v>
      </c>
      <c r="C18" s="27">
        <f>SUM(C6:C17)</f>
        <v>105073.20999999999</v>
      </c>
      <c r="D18" s="32">
        <f>SUM(D6:D17)</f>
        <v>271199</v>
      </c>
    </row>
    <row r="19" spans="2:4">
      <c r="C19" s="6"/>
      <c r="D19" s="6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/>
  </sheetViews>
  <sheetFormatPr defaultRowHeight="14.4"/>
  <cols>
    <col min="1" max="1" width="25.6640625" style="1" customWidth="1"/>
    <col min="2" max="2" width="25.6640625" customWidth="1"/>
    <col min="3" max="3" width="22.6640625" customWidth="1"/>
    <col min="4" max="4" width="25.44140625" customWidth="1"/>
  </cols>
  <sheetData>
    <row r="1" spans="1:4">
      <c r="A1"/>
    </row>
    <row r="3" spans="1:4" ht="15" thickBot="1"/>
    <row r="4" spans="1:4" ht="22.5" customHeight="1" thickBot="1">
      <c r="A4" s="3"/>
      <c r="B4" s="59" t="s">
        <v>19</v>
      </c>
      <c r="C4" s="60"/>
      <c r="D4" s="61"/>
    </row>
    <row r="5" spans="1:4" ht="18.600000000000001" thickTop="1">
      <c r="A5" s="5"/>
      <c r="B5" s="7" t="s">
        <v>2</v>
      </c>
      <c r="C5" s="8" t="s">
        <v>18</v>
      </c>
      <c r="D5" s="9" t="s">
        <v>3</v>
      </c>
    </row>
    <row r="6" spans="1:4" ht="15.6">
      <c r="B6" s="23" t="s">
        <v>4</v>
      </c>
      <c r="C6" s="29">
        <v>7892.56</v>
      </c>
      <c r="D6" s="30">
        <v>16377</v>
      </c>
    </row>
    <row r="7" spans="1:4" ht="15.6">
      <c r="B7" s="18" t="s">
        <v>5</v>
      </c>
      <c r="C7" s="19">
        <v>8168.02</v>
      </c>
      <c r="D7" s="20">
        <v>16750</v>
      </c>
    </row>
    <row r="8" spans="1:4" ht="15.6">
      <c r="B8" s="23" t="s">
        <v>6</v>
      </c>
      <c r="C8" s="29">
        <v>15401.94</v>
      </c>
      <c r="D8" s="30">
        <v>24751</v>
      </c>
    </row>
    <row r="9" spans="1:4" ht="15.6">
      <c r="B9" s="18" t="s">
        <v>7</v>
      </c>
      <c r="C9" s="19">
        <v>13178.02</v>
      </c>
      <c r="D9" s="20">
        <v>19445</v>
      </c>
    </row>
    <row r="10" spans="1:4" ht="15.6">
      <c r="B10" s="23" t="s">
        <v>8</v>
      </c>
      <c r="C10" s="29">
        <v>12536.15</v>
      </c>
      <c r="D10" s="30">
        <v>17198</v>
      </c>
    </row>
    <row r="11" spans="1:4" ht="15.6">
      <c r="B11" s="18" t="s">
        <v>9</v>
      </c>
      <c r="C11" s="19">
        <v>12399.4</v>
      </c>
      <c r="D11" s="20">
        <v>18722</v>
      </c>
    </row>
    <row r="12" spans="1:4" ht="15.6">
      <c r="B12" s="23" t="s">
        <v>10</v>
      </c>
      <c r="C12" s="29">
        <v>13610.77</v>
      </c>
      <c r="D12" s="30">
        <v>20641</v>
      </c>
    </row>
    <row r="13" spans="1:4" ht="15.6">
      <c r="B13" s="18" t="s">
        <v>11</v>
      </c>
      <c r="C13" s="19">
        <v>12273.17</v>
      </c>
      <c r="D13" s="20">
        <v>17888</v>
      </c>
    </row>
    <row r="14" spans="1:4" ht="15.6">
      <c r="B14" s="23" t="s">
        <v>12</v>
      </c>
      <c r="C14" s="29">
        <v>11369.21</v>
      </c>
      <c r="D14" s="30">
        <v>16833</v>
      </c>
    </row>
    <row r="15" spans="1:4" ht="15.6">
      <c r="B15" s="18" t="s">
        <v>13</v>
      </c>
      <c r="C15" s="21">
        <v>12688.88</v>
      </c>
      <c r="D15" s="22">
        <v>17922</v>
      </c>
    </row>
    <row r="16" spans="1:4" ht="15.6">
      <c r="B16" s="23" t="s">
        <v>14</v>
      </c>
      <c r="C16" s="24">
        <v>13932.3</v>
      </c>
      <c r="D16" s="25">
        <v>19063</v>
      </c>
    </row>
    <row r="17" spans="2:4" ht="15.6">
      <c r="B17" s="18" t="s">
        <v>15</v>
      </c>
      <c r="C17" s="21">
        <v>13471.73</v>
      </c>
      <c r="D17" s="22">
        <v>22217</v>
      </c>
    </row>
    <row r="18" spans="2:4" ht="16.2" thickBot="1">
      <c r="B18" s="31" t="s">
        <v>16</v>
      </c>
      <c r="C18" s="27">
        <f>SUM(C6:C17)</f>
        <v>146922.15000000002</v>
      </c>
      <c r="D18" s="32">
        <f>SUM(D6:D17)</f>
        <v>227807</v>
      </c>
    </row>
    <row r="19" spans="2:4">
      <c r="C19" s="6"/>
      <c r="D19" s="6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/>
  </sheetViews>
  <sheetFormatPr defaultRowHeight="14.4"/>
  <cols>
    <col min="1" max="1" width="25.6640625" style="1" customWidth="1"/>
    <col min="2" max="2" width="25.6640625" customWidth="1"/>
    <col min="3" max="3" width="22.6640625" customWidth="1"/>
    <col min="4" max="4" width="25.44140625" customWidth="1"/>
  </cols>
  <sheetData>
    <row r="1" spans="1:4">
      <c r="A1"/>
    </row>
    <row r="3" spans="1:4" ht="15" thickBot="1"/>
    <row r="4" spans="1:4" ht="21.75" customHeight="1" thickBot="1">
      <c r="A4" s="3"/>
      <c r="B4" s="59" t="s">
        <v>19</v>
      </c>
      <c r="C4" s="60"/>
      <c r="D4" s="61"/>
    </row>
    <row r="5" spans="1:4" ht="18.600000000000001" thickTop="1">
      <c r="A5" s="5"/>
      <c r="B5" s="7" t="s">
        <v>2</v>
      </c>
      <c r="C5" s="8" t="s">
        <v>18</v>
      </c>
      <c r="D5" s="9" t="s">
        <v>3</v>
      </c>
    </row>
    <row r="6" spans="1:4" ht="15.6">
      <c r="B6" s="23" t="s">
        <v>4</v>
      </c>
      <c r="C6" s="29">
        <v>16155.72</v>
      </c>
      <c r="D6" s="30">
        <v>22992</v>
      </c>
    </row>
    <row r="7" spans="1:4" ht="15.6">
      <c r="B7" s="18" t="s">
        <v>5</v>
      </c>
      <c r="C7" s="19">
        <v>18371.080000000002</v>
      </c>
      <c r="D7" s="20">
        <v>25985</v>
      </c>
    </row>
    <row r="8" spans="1:4" ht="15.6">
      <c r="B8" s="23" t="s">
        <v>6</v>
      </c>
      <c r="C8" s="29">
        <v>19989.759999999998</v>
      </c>
      <c r="D8" s="30">
        <v>26784</v>
      </c>
    </row>
    <row r="9" spans="1:4" ht="15.6">
      <c r="B9" s="18" t="s">
        <v>7</v>
      </c>
      <c r="C9" s="19">
        <v>18596.14</v>
      </c>
      <c r="D9" s="20">
        <v>25512</v>
      </c>
    </row>
    <row r="10" spans="1:4" ht="15.6">
      <c r="B10" s="23" t="s">
        <v>8</v>
      </c>
      <c r="C10" s="29">
        <v>15957.61</v>
      </c>
      <c r="D10" s="30">
        <v>23657</v>
      </c>
    </row>
    <row r="11" spans="1:4" ht="15.6">
      <c r="B11" s="18" t="s">
        <v>9</v>
      </c>
      <c r="C11" s="19">
        <v>22171.15</v>
      </c>
      <c r="D11" s="20">
        <v>33387</v>
      </c>
    </row>
    <row r="12" spans="1:4" ht="15.6">
      <c r="B12" s="23" t="s">
        <v>10</v>
      </c>
      <c r="C12" s="29">
        <v>20916.57</v>
      </c>
      <c r="D12" s="30">
        <v>31721</v>
      </c>
    </row>
    <row r="13" spans="1:4" ht="15.6">
      <c r="B13" s="18" t="s">
        <v>11</v>
      </c>
      <c r="C13" s="19">
        <v>17358.560000000001</v>
      </c>
      <c r="D13" s="20">
        <v>27524</v>
      </c>
    </row>
    <row r="14" spans="1:4" ht="15.6">
      <c r="B14" s="23" t="s">
        <v>12</v>
      </c>
      <c r="C14" s="29">
        <v>16929.5</v>
      </c>
      <c r="D14" s="30">
        <v>24911</v>
      </c>
    </row>
    <row r="15" spans="1:4" ht="15.6">
      <c r="B15" s="18" t="s">
        <v>13</v>
      </c>
      <c r="C15" s="21">
        <v>13348.43</v>
      </c>
      <c r="D15" s="22">
        <v>20167</v>
      </c>
    </row>
    <row r="16" spans="1:4" ht="15.6">
      <c r="B16" s="23" t="s">
        <v>14</v>
      </c>
      <c r="C16" s="24">
        <v>11380.38</v>
      </c>
      <c r="D16" s="25">
        <v>17608</v>
      </c>
    </row>
    <row r="17" spans="2:4" ht="15.6">
      <c r="B17" s="18" t="s">
        <v>15</v>
      </c>
      <c r="C17" s="21">
        <v>13434.07</v>
      </c>
      <c r="D17" s="22">
        <v>24637</v>
      </c>
    </row>
    <row r="18" spans="2:4" ht="16.2" thickBot="1">
      <c r="B18" s="26" t="s">
        <v>16</v>
      </c>
      <c r="C18" s="27">
        <f>SUM(C6:C17)</f>
        <v>204608.97</v>
      </c>
      <c r="D18" s="28">
        <f>SUM(D6:D17)</f>
        <v>304885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/>
  </sheetViews>
  <sheetFormatPr defaultColWidth="9.109375" defaultRowHeight="14.4"/>
  <cols>
    <col min="1" max="1" width="25.6640625" style="1" customWidth="1"/>
    <col min="2" max="2" width="25.6640625" customWidth="1"/>
    <col min="3" max="3" width="22.6640625" customWidth="1"/>
    <col min="4" max="4" width="25.44140625" customWidth="1"/>
  </cols>
  <sheetData>
    <row r="1" spans="1:4">
      <c r="A1"/>
    </row>
    <row r="3" spans="1:4" ht="15" thickBot="1"/>
    <row r="4" spans="1:4" ht="22.5" customHeight="1" thickBot="1">
      <c r="A4" s="3"/>
      <c r="B4" s="59" t="s">
        <v>19</v>
      </c>
      <c r="C4" s="60"/>
      <c r="D4" s="61"/>
    </row>
    <row r="5" spans="1:4" ht="18.600000000000001" thickTop="1">
      <c r="A5" s="5"/>
      <c r="B5" s="7" t="s">
        <v>2</v>
      </c>
      <c r="C5" s="8" t="s">
        <v>18</v>
      </c>
      <c r="D5" s="9" t="s">
        <v>3</v>
      </c>
    </row>
    <row r="6" spans="1:4" ht="15.6">
      <c r="B6" s="23" t="s">
        <v>4</v>
      </c>
      <c r="C6" s="29">
        <v>11196.66</v>
      </c>
      <c r="D6" s="30">
        <v>16675</v>
      </c>
    </row>
    <row r="7" spans="1:4" ht="15.6">
      <c r="B7" s="18" t="s">
        <v>5</v>
      </c>
      <c r="C7" s="19">
        <v>16129.19</v>
      </c>
      <c r="D7" s="20">
        <v>26637</v>
      </c>
    </row>
    <row r="8" spans="1:4" ht="15.6">
      <c r="B8" s="23" t="s">
        <v>6</v>
      </c>
      <c r="C8" s="29">
        <v>20483.38</v>
      </c>
      <c r="D8" s="30">
        <v>30672</v>
      </c>
    </row>
    <row r="9" spans="1:4" ht="15.6">
      <c r="B9" s="18" t="s">
        <v>7</v>
      </c>
      <c r="C9" s="19">
        <v>15547.97</v>
      </c>
      <c r="D9" s="20">
        <v>25994</v>
      </c>
    </row>
    <row r="10" spans="1:4" ht="15.6">
      <c r="B10" s="23" t="s">
        <v>8</v>
      </c>
      <c r="C10" s="29">
        <v>15360.68</v>
      </c>
      <c r="D10" s="30">
        <v>21462</v>
      </c>
    </row>
    <row r="11" spans="1:4" ht="15.6">
      <c r="B11" s="18" t="s">
        <v>9</v>
      </c>
      <c r="C11" s="19">
        <v>16665.79</v>
      </c>
      <c r="D11" s="20">
        <v>25426</v>
      </c>
    </row>
    <row r="12" spans="1:4" ht="15.6">
      <c r="B12" s="23" t="s">
        <v>10</v>
      </c>
      <c r="C12" s="29">
        <v>15723.62</v>
      </c>
      <c r="D12" s="30">
        <v>24321</v>
      </c>
    </row>
    <row r="13" spans="1:4" ht="15.6">
      <c r="B13" s="18" t="s">
        <v>11</v>
      </c>
      <c r="C13" s="19">
        <v>15634.29</v>
      </c>
      <c r="D13" s="20">
        <v>22411</v>
      </c>
    </row>
    <row r="14" spans="1:4" ht="15.6">
      <c r="B14" s="23" t="s">
        <v>12</v>
      </c>
      <c r="C14" s="29">
        <v>13298.31</v>
      </c>
      <c r="D14" s="30">
        <v>20673</v>
      </c>
    </row>
    <row r="15" spans="1:4" ht="15.6">
      <c r="B15" s="18" t="s">
        <v>13</v>
      </c>
      <c r="C15" s="21">
        <v>15481.29</v>
      </c>
      <c r="D15" s="22">
        <v>23950</v>
      </c>
    </row>
    <row r="16" spans="1:4" ht="15.6">
      <c r="B16" s="23" t="s">
        <v>14</v>
      </c>
      <c r="C16" s="24">
        <v>14274.85</v>
      </c>
      <c r="D16" s="25">
        <v>22562</v>
      </c>
    </row>
    <row r="17" spans="2:4" ht="15.6">
      <c r="B17" s="18" t="s">
        <v>15</v>
      </c>
      <c r="C17" s="21">
        <v>15702.04</v>
      </c>
      <c r="D17" s="22">
        <v>23520</v>
      </c>
    </row>
    <row r="18" spans="2:4" ht="16.2" thickBot="1">
      <c r="B18" s="26" t="s">
        <v>16</v>
      </c>
      <c r="C18" s="27">
        <f>SUM(C6:C17)</f>
        <v>185498.07000000004</v>
      </c>
      <c r="D18" s="28">
        <f>SUM(D6:D17)</f>
        <v>284303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/>
  </sheetViews>
  <sheetFormatPr defaultColWidth="9.109375" defaultRowHeight="14.4"/>
  <cols>
    <col min="1" max="1" width="25.6640625" style="1" customWidth="1"/>
    <col min="2" max="2" width="25.6640625" customWidth="1"/>
    <col min="3" max="3" width="22.6640625" customWidth="1"/>
    <col min="4" max="4" width="25.44140625" customWidth="1"/>
  </cols>
  <sheetData>
    <row r="1" spans="1:5">
      <c r="A1"/>
    </row>
    <row r="3" spans="1:5" ht="15" thickBot="1"/>
    <row r="4" spans="1:5" ht="22.5" customHeight="1" thickBot="1">
      <c r="A4" s="3"/>
      <c r="B4" s="59" t="s">
        <v>19</v>
      </c>
      <c r="C4" s="60"/>
      <c r="D4" s="61"/>
    </row>
    <row r="5" spans="1:5" ht="18.600000000000001" thickTop="1">
      <c r="A5" s="5"/>
      <c r="B5" s="7" t="s">
        <v>2</v>
      </c>
      <c r="C5" s="8" t="s">
        <v>18</v>
      </c>
      <c r="D5" s="9" t="s">
        <v>3</v>
      </c>
    </row>
    <row r="6" spans="1:5" ht="15.6">
      <c r="B6" s="23" t="s">
        <v>4</v>
      </c>
      <c r="C6" s="29">
        <v>17519.2</v>
      </c>
      <c r="D6" s="30">
        <v>25388</v>
      </c>
    </row>
    <row r="7" spans="1:5" ht="15.6">
      <c r="B7" s="18" t="s">
        <v>5</v>
      </c>
      <c r="C7" s="19">
        <v>22980.87</v>
      </c>
      <c r="D7" s="20">
        <v>25884</v>
      </c>
    </row>
    <row r="8" spans="1:5" ht="15.6">
      <c r="B8" s="23" t="s">
        <v>6</v>
      </c>
      <c r="C8" s="29">
        <v>21272.77</v>
      </c>
      <c r="D8" s="30">
        <v>26623</v>
      </c>
    </row>
    <row r="9" spans="1:5" ht="15.6">
      <c r="B9" s="18" t="s">
        <v>7</v>
      </c>
      <c r="C9" s="19">
        <v>27568.25</v>
      </c>
      <c r="D9" s="36">
        <v>28700</v>
      </c>
      <c r="E9" s="34"/>
    </row>
    <row r="10" spans="1:5" ht="15.6">
      <c r="A10" s="33"/>
      <c r="B10" s="23" t="s">
        <v>8</v>
      </c>
      <c r="C10" s="29">
        <v>19334.79</v>
      </c>
      <c r="D10" s="35">
        <v>23706</v>
      </c>
      <c r="E10" s="34"/>
    </row>
    <row r="11" spans="1:5" ht="15.6">
      <c r="A11" s="33"/>
      <c r="B11" s="18" t="s">
        <v>9</v>
      </c>
      <c r="C11" s="19">
        <v>20213.2</v>
      </c>
      <c r="D11" s="36">
        <v>21883</v>
      </c>
      <c r="E11" s="34"/>
    </row>
    <row r="12" spans="1:5" ht="15.6">
      <c r="B12" s="23" t="s">
        <v>10</v>
      </c>
      <c r="C12" s="29">
        <v>22235.86</v>
      </c>
      <c r="D12" s="30">
        <v>25650</v>
      </c>
      <c r="E12" s="34"/>
    </row>
    <row r="13" spans="1:5" ht="15.6">
      <c r="B13" s="18" t="s">
        <v>11</v>
      </c>
      <c r="C13" s="19">
        <v>23079.119999999999</v>
      </c>
      <c r="D13" s="20">
        <v>27136</v>
      </c>
      <c r="E13" s="34"/>
    </row>
    <row r="14" spans="1:5" ht="15.6">
      <c r="B14" s="23" t="s">
        <v>12</v>
      </c>
      <c r="C14" s="29">
        <v>28898.14</v>
      </c>
      <c r="D14" s="30">
        <v>34465</v>
      </c>
    </row>
    <row r="15" spans="1:5" ht="15.6">
      <c r="B15" s="18" t="s">
        <v>13</v>
      </c>
      <c r="C15" s="19">
        <v>34469.410000000003</v>
      </c>
      <c r="D15" s="36">
        <v>41649</v>
      </c>
      <c r="E15" s="34"/>
    </row>
    <row r="16" spans="1:5" ht="15.6">
      <c r="B16" s="23" t="s">
        <v>14</v>
      </c>
      <c r="C16" s="29">
        <v>37357.919999999998</v>
      </c>
      <c r="D16" s="35">
        <v>42839</v>
      </c>
      <c r="E16" s="34"/>
    </row>
    <row r="17" spans="2:4" ht="15.6">
      <c r="B17" s="18" t="s">
        <v>15</v>
      </c>
      <c r="C17" s="21">
        <v>34977.47</v>
      </c>
      <c r="D17" s="22">
        <f>39117+3603</f>
        <v>42720</v>
      </c>
    </row>
    <row r="18" spans="2:4" ht="16.2" thickBot="1">
      <c r="B18" s="26" t="s">
        <v>16</v>
      </c>
      <c r="C18" s="27">
        <f>SUM(C6:C17)</f>
        <v>309907</v>
      </c>
      <c r="D18" s="28">
        <f>SUM(D6:D17)</f>
        <v>366643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D10" sqref="D10"/>
    </sheetView>
  </sheetViews>
  <sheetFormatPr defaultColWidth="9.109375" defaultRowHeight="14.4"/>
  <cols>
    <col min="1" max="1" width="25.6640625" style="1" customWidth="1"/>
    <col min="2" max="2" width="25.6640625" customWidth="1"/>
    <col min="3" max="3" width="22.6640625" customWidth="1"/>
    <col min="4" max="4" width="25.44140625" customWidth="1"/>
  </cols>
  <sheetData>
    <row r="1" spans="1:5">
      <c r="A1"/>
    </row>
    <row r="3" spans="1:5" ht="15" thickBot="1"/>
    <row r="4" spans="1:5" ht="22.5" customHeight="1" thickBot="1">
      <c r="A4" s="3"/>
      <c r="B4" s="59" t="s">
        <v>19</v>
      </c>
      <c r="C4" s="60"/>
      <c r="D4" s="61"/>
    </row>
    <row r="5" spans="1:5" ht="18.600000000000001" thickTop="1">
      <c r="A5" s="5"/>
      <c r="B5" s="7" t="s">
        <v>2</v>
      </c>
      <c r="C5" s="8" t="s">
        <v>18</v>
      </c>
      <c r="D5" s="9" t="s">
        <v>3</v>
      </c>
    </row>
    <row r="6" spans="1:5" ht="15.6">
      <c r="B6" s="23" t="s">
        <v>4</v>
      </c>
      <c r="C6" s="29">
        <v>29928.28</v>
      </c>
      <c r="D6" s="30">
        <f>38794+2607</f>
        <v>41401</v>
      </c>
    </row>
    <row r="7" spans="1:5" ht="15.6">
      <c r="B7" s="18" t="s">
        <v>5</v>
      </c>
      <c r="C7" s="19">
        <v>40237.85</v>
      </c>
      <c r="D7" s="20">
        <f>44889+3209</f>
        <v>48098</v>
      </c>
    </row>
    <row r="8" spans="1:5" ht="15.6">
      <c r="B8" s="23" t="s">
        <v>6</v>
      </c>
      <c r="C8" s="29">
        <v>43306.75</v>
      </c>
      <c r="D8" s="30">
        <f>3761+45078</f>
        <v>48839</v>
      </c>
    </row>
    <row r="9" spans="1:5" ht="15.6">
      <c r="B9" s="18" t="s">
        <v>7</v>
      </c>
      <c r="C9" s="19">
        <v>40844.39</v>
      </c>
      <c r="D9" s="36">
        <f>3800+37528</f>
        <v>41328</v>
      </c>
      <c r="E9" s="34"/>
    </row>
    <row r="10" spans="1:5" ht="15.6">
      <c r="A10" s="33"/>
      <c r="B10" s="23" t="s">
        <v>8</v>
      </c>
      <c r="C10" s="29">
        <v>31745.26</v>
      </c>
      <c r="D10" s="35">
        <f>3884+35665</f>
        <v>39549</v>
      </c>
      <c r="E10" s="34"/>
    </row>
    <row r="11" spans="1:5" ht="15.6">
      <c r="A11" s="33"/>
      <c r="B11" s="18" t="s">
        <v>9</v>
      </c>
      <c r="C11" s="19">
        <v>30174.09</v>
      </c>
      <c r="D11" s="36">
        <f>3541+35012</f>
        <v>38553</v>
      </c>
      <c r="E11" s="34"/>
    </row>
    <row r="12" spans="1:5" ht="15.6">
      <c r="B12" s="23" t="s">
        <v>10</v>
      </c>
      <c r="C12" s="29">
        <v>33753.32</v>
      </c>
      <c r="D12" s="30">
        <f>3533+36164</f>
        <v>39697</v>
      </c>
      <c r="E12" s="34"/>
    </row>
    <row r="13" spans="1:5" ht="15.6">
      <c r="B13" s="18" t="s">
        <v>11</v>
      </c>
      <c r="C13" s="19">
        <v>31949.040000000001</v>
      </c>
      <c r="D13" s="20">
        <f>3311+36390</f>
        <v>39701</v>
      </c>
      <c r="E13" s="34"/>
    </row>
    <row r="14" spans="1:5" ht="15.6">
      <c r="B14" s="23" t="s">
        <v>12</v>
      </c>
      <c r="C14" s="29">
        <v>33839.440000000002</v>
      </c>
      <c r="D14" s="30">
        <f>37930+3848</f>
        <v>41778</v>
      </c>
    </row>
    <row r="15" spans="1:5" ht="15.6">
      <c r="B15" s="18" t="s">
        <v>13</v>
      </c>
      <c r="C15" s="19">
        <v>27344.59</v>
      </c>
      <c r="D15" s="36">
        <f>30548+3143</f>
        <v>33691</v>
      </c>
      <c r="E15" s="34"/>
    </row>
    <row r="16" spans="1:5" ht="15.6">
      <c r="B16" s="23" t="s">
        <v>14</v>
      </c>
      <c r="C16" s="29">
        <v>34435.339999999997</v>
      </c>
      <c r="D16" s="35">
        <f>35656+3486</f>
        <v>39142</v>
      </c>
      <c r="E16" s="34"/>
    </row>
    <row r="17" spans="2:4" ht="15.6">
      <c r="B17" s="18" t="s">
        <v>15</v>
      </c>
      <c r="C17" s="21">
        <v>36621.07</v>
      </c>
      <c r="D17" s="22">
        <f>38639+3633</f>
        <v>42272</v>
      </c>
    </row>
    <row r="18" spans="2:4" ht="16.2" thickBot="1">
      <c r="B18" s="26" t="s">
        <v>16</v>
      </c>
      <c r="C18" s="27">
        <f>SUM(C6:C17)</f>
        <v>414179.4200000001</v>
      </c>
      <c r="D18" s="28">
        <f>SUM(D6:D17)</f>
        <v>494049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8"/>
  <sheetViews>
    <sheetView workbookViewId="0">
      <selection activeCell="B9" sqref="B9:D17"/>
    </sheetView>
  </sheetViews>
  <sheetFormatPr defaultRowHeight="14.4"/>
  <cols>
    <col min="1" max="1" width="21.88671875" customWidth="1"/>
    <col min="2" max="2" width="22.88671875" customWidth="1"/>
    <col min="3" max="3" width="20.44140625" bestFit="1" customWidth="1"/>
    <col min="4" max="4" width="26.6640625" customWidth="1"/>
  </cols>
  <sheetData>
    <row r="2" spans="1:4">
      <c r="A2" s="1"/>
    </row>
    <row r="3" spans="1:4" ht="15" thickBot="1">
      <c r="A3" s="1"/>
    </row>
    <row r="4" spans="1:4" ht="45" thickBot="1">
      <c r="A4" s="3"/>
      <c r="B4" s="59" t="s">
        <v>19</v>
      </c>
      <c r="C4" s="60"/>
      <c r="D4" s="61"/>
    </row>
    <row r="5" spans="1:4" ht="18.600000000000001" thickTop="1">
      <c r="A5" s="5"/>
      <c r="B5" s="7" t="s">
        <v>2</v>
      </c>
      <c r="C5" s="8" t="s">
        <v>18</v>
      </c>
      <c r="D5" s="9" t="s">
        <v>3</v>
      </c>
    </row>
    <row r="6" spans="1:4" ht="15.6">
      <c r="A6" s="1"/>
      <c r="B6" s="23" t="s">
        <v>4</v>
      </c>
      <c r="C6" s="29">
        <v>29786.04</v>
      </c>
      <c r="D6" s="30">
        <f>37645+2544</f>
        <v>40189</v>
      </c>
    </row>
    <row r="7" spans="1:4" ht="15.6">
      <c r="A7" s="1"/>
      <c r="B7" s="18" t="s">
        <v>5</v>
      </c>
      <c r="C7" s="19">
        <v>28842.03</v>
      </c>
      <c r="D7" s="20">
        <f>37632+2769</f>
        <v>40401</v>
      </c>
    </row>
    <row r="8" spans="1:4" ht="15.6">
      <c r="A8" s="1"/>
      <c r="B8" s="23" t="s">
        <v>6</v>
      </c>
      <c r="C8" s="29">
        <v>34421.33</v>
      </c>
      <c r="D8" s="30">
        <f>42347+3390</f>
        <v>45737</v>
      </c>
    </row>
    <row r="9" spans="1:4" ht="15.6">
      <c r="A9" s="1"/>
      <c r="B9" s="18" t="s">
        <v>7</v>
      </c>
      <c r="C9" s="19">
        <v>23998.7</v>
      </c>
      <c r="D9" s="20">
        <f>29731+2547</f>
        <v>32278</v>
      </c>
    </row>
    <row r="10" spans="1:4" ht="15.6">
      <c r="A10" s="33"/>
      <c r="B10" s="23" t="s">
        <v>8</v>
      </c>
      <c r="C10" s="29">
        <v>23620.04</v>
      </c>
      <c r="D10" s="30">
        <f>28418+2324</f>
        <v>30742</v>
      </c>
    </row>
    <row r="11" spans="1:4" ht="15.6">
      <c r="A11" s="33"/>
      <c r="B11" s="18" t="s">
        <v>9</v>
      </c>
      <c r="C11" s="19">
        <v>20992.01</v>
      </c>
      <c r="D11" s="20">
        <f>25686+2047</f>
        <v>27733</v>
      </c>
    </row>
    <row r="12" spans="1:4" ht="15.6">
      <c r="A12" s="1"/>
      <c r="B12" s="23" t="s">
        <v>10</v>
      </c>
      <c r="C12" s="29">
        <v>22030.18</v>
      </c>
      <c r="D12" s="30">
        <f>27305+2201</f>
        <v>29506</v>
      </c>
    </row>
    <row r="13" spans="1:4" ht="15.6">
      <c r="A13" s="1"/>
      <c r="B13" s="18" t="s">
        <v>11</v>
      </c>
      <c r="C13" s="19">
        <v>23624.85</v>
      </c>
      <c r="D13" s="20">
        <f>29418+2372</f>
        <v>31790</v>
      </c>
    </row>
    <row r="14" spans="1:4" ht="15.6">
      <c r="A14" s="1"/>
      <c r="B14" s="23" t="s">
        <v>12</v>
      </c>
      <c r="C14" s="29">
        <v>21611.72</v>
      </c>
      <c r="D14" s="30">
        <f>26198+2147</f>
        <v>28345</v>
      </c>
    </row>
    <row r="15" spans="1:4" ht="15.6">
      <c r="A15" s="1"/>
      <c r="B15" s="18" t="s">
        <v>13</v>
      </c>
      <c r="C15" s="19">
        <v>22046.47</v>
      </c>
      <c r="D15" s="20">
        <f>25658+2144</f>
        <v>27802</v>
      </c>
    </row>
    <row r="16" spans="1:4" ht="15.6">
      <c r="A16" s="1"/>
      <c r="B16" s="23" t="s">
        <v>14</v>
      </c>
      <c r="C16" s="29">
        <v>10421.57</v>
      </c>
      <c r="D16" s="30">
        <f>12409+1028</f>
        <v>13437</v>
      </c>
    </row>
    <row r="17" spans="1:4" ht="15.6">
      <c r="A17" s="1"/>
      <c r="B17" s="18" t="s">
        <v>15</v>
      </c>
      <c r="C17" s="21">
        <f>19665.43</f>
        <v>19665.43</v>
      </c>
      <c r="D17" s="22">
        <f>22246+1892</f>
        <v>24138</v>
      </c>
    </row>
    <row r="18" spans="1:4" ht="16.2" thickBot="1">
      <c r="A18" s="1"/>
      <c r="B18" s="26" t="s">
        <v>16</v>
      </c>
      <c r="C18" s="27">
        <f>SUM(C6:C17)</f>
        <v>281060.37</v>
      </c>
      <c r="D18" s="28">
        <f>SUM(D6:D17)</f>
        <v>372098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2026-01-19T01:07:21Z</dcterms:modified>
</cp:coreProperties>
</file>