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Alta Tensão\Fazenda da Palma 1\"/>
    </mc:Choice>
  </mc:AlternateContent>
  <bookViews>
    <workbookView xWindow="0" yWindow="0" windowWidth="23040" windowHeight="9372" tabRatio="651" firstSheet="1" activeTab="14"/>
  </bookViews>
  <sheets>
    <sheet name="2012" sheetId="7" r:id="rId1"/>
    <sheet name="2013" sheetId="3" r:id="rId2"/>
    <sheet name="2014" sheetId="4" r:id="rId3"/>
    <sheet name="2015" sheetId="5" r:id="rId4"/>
    <sheet name="2016" sheetId="8" r:id="rId5"/>
    <sheet name="2017" sheetId="6" r:id="rId6"/>
    <sheet name="2018" sheetId="9" r:id="rId7"/>
    <sheet name="2019" sheetId="11" r:id="rId8"/>
    <sheet name="2020" sheetId="12" r:id="rId9"/>
    <sheet name="2021" sheetId="13" r:id="rId10"/>
    <sheet name="2022" sheetId="14" r:id="rId11"/>
    <sheet name="2023" sheetId="15" r:id="rId12"/>
    <sheet name="2024" sheetId="16" r:id="rId13"/>
    <sheet name="2025" sheetId="17" r:id="rId14"/>
    <sheet name="GRAFICO" sheetId="10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C18" i="15" l="1"/>
  <c r="D18" i="16"/>
  <c r="C18" i="16"/>
  <c r="D18" i="15" l="1"/>
  <c r="D14" i="14"/>
  <c r="D11" i="14"/>
  <c r="D13" i="14"/>
  <c r="D12" i="14"/>
  <c r="D10" i="14"/>
  <c r="D9" i="14"/>
  <c r="D6" i="14" l="1"/>
  <c r="D7" i="14"/>
  <c r="D8" i="14"/>
  <c r="D18" i="14" s="1"/>
  <c r="C18" i="14"/>
  <c r="D8" i="13" l="1"/>
  <c r="D9" i="13"/>
  <c r="D10" i="13"/>
  <c r="D11" i="13"/>
  <c r="D12" i="13"/>
  <c r="D13" i="13"/>
  <c r="D14" i="13"/>
  <c r="D15" i="13"/>
  <c r="D16" i="13"/>
  <c r="D17" i="13"/>
  <c r="D7" i="13" l="1"/>
  <c r="D6" i="13"/>
  <c r="D17" i="12"/>
  <c r="D16" i="12"/>
  <c r="D15" i="12"/>
  <c r="D14" i="12"/>
  <c r="D13" i="12"/>
  <c r="D12" i="12"/>
  <c r="C18" i="13"/>
  <c r="C24" i="1" s="1"/>
  <c r="D11" i="12"/>
  <c r="D18" i="13" l="1"/>
  <c r="D24" i="1" s="1"/>
  <c r="D10" i="12"/>
  <c r="D9" i="12"/>
  <c r="D6" i="12" l="1"/>
  <c r="D7" i="12"/>
  <c r="D8" i="12"/>
  <c r="C18" i="12"/>
  <c r="C23" i="1" s="1"/>
  <c r="D15" i="11"/>
  <c r="D14" i="11"/>
  <c r="D13" i="11"/>
  <c r="D12" i="11"/>
  <c r="D11" i="11"/>
  <c r="D9" i="11"/>
  <c r="D8" i="11"/>
  <c r="D10" i="11"/>
  <c r="D18" i="12" l="1"/>
  <c r="D23" i="1" s="1"/>
  <c r="D7" i="11"/>
  <c r="D17" i="9"/>
  <c r="D6" i="11"/>
  <c r="C18" i="11"/>
  <c r="C22" i="1" s="1"/>
  <c r="D18" i="11" l="1"/>
  <c r="D22" i="1" s="1"/>
  <c r="D18" i="9"/>
  <c r="D21" i="1" s="1"/>
  <c r="C18" i="9"/>
  <c r="C21" i="1" s="1"/>
  <c r="D18" i="4" l="1"/>
  <c r="D17" i="1" s="1"/>
  <c r="C18" i="4"/>
  <c r="C17" i="1" s="1"/>
  <c r="D18" i="3"/>
  <c r="D16" i="1" s="1"/>
  <c r="C18" i="3"/>
  <c r="C16" i="1" s="1"/>
  <c r="D18" i="7"/>
  <c r="D15" i="1" s="1"/>
  <c r="C18" i="7"/>
  <c r="C15" i="1" s="1"/>
  <c r="D18" i="6" l="1"/>
  <c r="D20" i="1" s="1"/>
  <c r="C18" i="6"/>
  <c r="C20" i="1" s="1"/>
  <c r="D18" i="8" l="1"/>
  <c r="D19" i="1" s="1"/>
  <c r="C18" i="8"/>
  <c r="C19" i="1" s="1"/>
  <c r="D18" i="5"/>
  <c r="D18" i="1" s="1"/>
  <c r="C18" i="5"/>
  <c r="C18" i="1" s="1"/>
</calcChain>
</file>

<file path=xl/sharedStrings.xml><?xml version="1.0" encoding="utf-8"?>
<sst xmlns="http://schemas.openxmlformats.org/spreadsheetml/2006/main" count="258" uniqueCount="33">
  <si>
    <t>Ano</t>
  </si>
  <si>
    <t>Total em consumo (kWh)</t>
  </si>
  <si>
    <t>Mês</t>
  </si>
  <si>
    <t>Fatura Total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</si>
  <si>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</si>
  <si>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</si>
  <si>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</si>
  <si>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</si>
  <si>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</si>
  <si>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</si>
  <si>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</si>
  <si>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</si>
  <si>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</si>
  <si>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</si>
  <si>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</si>
  <si>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</si>
  <si>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</si>
  <si>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</si>
  <si>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</si>
  <si>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</si>
  <si>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Fazenda da Palma 1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</si>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</sst>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2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/>
    </xf>
    <xf numFmtId="4" fontId="8" fillId="3" borderId="0" xfId="0" applyNumberFormat="1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5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166" fontId="8" fillId="4" borderId="0" xfId="0" applyNumberFormat="1" applyFont="1" applyFill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 vertical="center"/>
    </xf>
    <xf numFmtId="2" fontId="8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 wrapText="1"/>
    </xf>
    <xf numFmtId="166" fontId="8" fillId="4" borderId="0" xfId="0" applyNumberFormat="1" applyFont="1" applyFill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 wrapText="1"/>
    </xf>
    <xf numFmtId="166" fontId="8" fillId="3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1" fillId="4" borderId="0" xfId="0" applyFont="1" applyFill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48770097748238E-2"/>
          <c:y val="4.6393790089071886E-2"/>
          <c:w val="0.90304788419444781"/>
          <c:h val="0.76445337694699211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4247350036613802E-2"/>
                  <c:y val="2.9690931463843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9150108528171226E-2"/>
                  <c:y val="3.3650026201317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3871226802030069E-2"/>
                  <c:y val="3.3625061758626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0481751341161931E-2"/>
                  <c:y val="-2.7526475358846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267943083003542E-2"/>
                  <c:y val="3.1395283127418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63766538627642E-2"/>
                  <c:y val="3.7926208284699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46441539896113E-2"/>
                  <c:y val="2.798377855903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044852180339503E-2"/>
                  <c:y val="2.8862980840698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1020069592116546E-2"/>
                  <c:y val="2.2104652305454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5871171236858544E-2"/>
                  <c:y val="-2.9111036621248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3384328508598187E-2"/>
                  <c:y val="-2.9302808931006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6468526830347398E-2"/>
                  <c:y val="3.5656259595707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Novembro/2024</c:v>
                </c:pt>
                <c:pt idx="1">
                  <c:v>Dezembro/2024</c:v>
                </c:pt>
                <c:pt idx="2">
                  <c:v>Janeiro/2025</c:v>
                </c:pt>
                <c:pt idx="3">
                  <c:v>Fevereiro/2025</c:v>
                </c:pt>
                <c:pt idx="4">
                  <c:v>Março/2025</c:v>
                </c:pt>
                <c:pt idx="5">
                  <c:v>Abril/2025</c:v>
                </c:pt>
                <c:pt idx="6">
                  <c:v>Maio/2025</c:v>
                </c:pt>
                <c:pt idx="7">
                  <c:v>Junho/2025</c:v>
                </c:pt>
                <c:pt idx="8">
                  <c:v>Julho/2025</c:v>
                </c:pt>
                <c:pt idx="9">
                  <c:v>Agosto/2025</c:v>
                </c:pt>
                <c:pt idx="10">
                  <c:v>Setembro/2025</c:v>
                </c:pt>
                <c:pt idx="11">
                  <c:v>Outubro/2025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5967.28</c:v>
                </c:pt>
                <c:pt idx="1">
                  <c:v>5076.29</c:v>
                </c:pt>
                <c:pt idx="2">
                  <c:v>3571.31</c:v>
                </c:pt>
                <c:pt idx="3">
                  <c:v>0</c:v>
                </c:pt>
                <c:pt idx="4">
                  <c:v>3292.24</c:v>
                </c:pt>
                <c:pt idx="5">
                  <c:v>4198.07</c:v>
                </c:pt>
                <c:pt idx="6">
                  <c:v>5426.64</c:v>
                </c:pt>
                <c:pt idx="7">
                  <c:v>7290.6</c:v>
                </c:pt>
                <c:pt idx="8">
                  <c:v>10723.75</c:v>
                </c:pt>
                <c:pt idx="9">
                  <c:v>11828.13</c:v>
                </c:pt>
                <c:pt idx="10">
                  <c:v>11307.18</c:v>
                </c:pt>
                <c:pt idx="11">
                  <c:v>9411.02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E6A-4914-9B4E-621742430740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3715643017512286E-2"/>
                  <c:y val="-4.919810805836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996123711833775E-2"/>
                  <c:y val="-3.2902388395716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536656271184321E-2"/>
                  <c:y val="-3.7206214834797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534055124041421E-2"/>
                  <c:y val="-3.9107026423954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271203949875E-2"/>
                  <c:y val="-2.7426163689127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706060764558439E-2"/>
                  <c:y val="-3.270160432856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811013069163179E-2"/>
                  <c:y val="-2.9030015657244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084055495780242E-2"/>
                  <c:y val="-4.096097671793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420217632564514E-2"/>
                  <c:y val="-3.4327347032935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517667963665593E-2"/>
                  <c:y val="-2.9486184110041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5809711287625737E-2"/>
                  <c:y val="-4.2786599963435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567485751580622E-2"/>
                  <c:y val="-2.951266916112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Novembro/2024</c:v>
                </c:pt>
                <c:pt idx="1">
                  <c:v>Dezembro/2024</c:v>
                </c:pt>
                <c:pt idx="2">
                  <c:v>Janeiro/2025</c:v>
                </c:pt>
                <c:pt idx="3">
                  <c:v>Fevereiro/2025</c:v>
                </c:pt>
                <c:pt idx="4">
                  <c:v>Março/2025</c:v>
                </c:pt>
                <c:pt idx="5">
                  <c:v>Abril/2025</c:v>
                </c:pt>
                <c:pt idx="6">
                  <c:v>Maio/2025</c:v>
                </c:pt>
                <c:pt idx="7">
                  <c:v>Junho/2025</c:v>
                </c:pt>
                <c:pt idx="8">
                  <c:v>Julho/2025</c:v>
                </c:pt>
                <c:pt idx="9">
                  <c:v>Agosto/2025</c:v>
                </c:pt>
                <c:pt idx="10">
                  <c:v>Setembro/2025</c:v>
                </c:pt>
                <c:pt idx="11">
                  <c:v>Outubro/2025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7920</c:v>
                </c:pt>
                <c:pt idx="1">
                  <c:v>5669</c:v>
                </c:pt>
                <c:pt idx="2">
                  <c:v>4802</c:v>
                </c:pt>
                <c:pt idx="3">
                  <c:v>2993</c:v>
                </c:pt>
                <c:pt idx="4">
                  <c:v>5139</c:v>
                </c:pt>
                <c:pt idx="5">
                  <c:v>5963</c:v>
                </c:pt>
                <c:pt idx="6">
                  <c:v>6769</c:v>
                </c:pt>
                <c:pt idx="7">
                  <c:v>9614</c:v>
                </c:pt>
                <c:pt idx="8">
                  <c:v>14841</c:v>
                </c:pt>
                <c:pt idx="9">
                  <c:v>16675</c:v>
                </c:pt>
                <c:pt idx="10">
                  <c:v>15634</c:v>
                </c:pt>
                <c:pt idx="11">
                  <c:v>11965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8E6A-4914-9B4E-6217424307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67473552"/>
        <c:axId val="1967474096"/>
      </c:lineChart>
      <c:catAx>
        <c:axId val="196747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</c:majorGridlines>
        <c:numFmt formatCode="General" sourceLinked="0"/>
        <c:majorTickMark val="out"/>
        <c:minorTickMark val="none"/>
        <c:tickLblPos val="nextTo"/>
        <c:txPr>
          <a:bodyPr rot="2100000"/>
          <a:lstStyle/>
          <a:p>
            <a:pPr>
              <a:defRPr b="1"/>
            </a:pPr>
            <a:endParaRPr lang="pt-BR"/>
          </a:p>
        </c:txPr>
        <c:crossAx val="1967474096"/>
        <c:crosses val="autoZero"/>
        <c:auto val="1"/>
        <c:lblAlgn val="ctr"/>
        <c:lblOffset val="100"/>
        <c:noMultiLvlLbl val="0"/>
      </c:catAx>
      <c:valAx>
        <c:axId val="1967474096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1967473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2912451072323053E-2"/>
          <c:y val="4.4941670579653932E-2"/>
          <c:w val="0.23337645938466395"/>
          <c:h val="0.1054980689270483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646536854745306E-2"/>
          <c:y val="6.1515971542109929E-2"/>
          <c:w val="0.9607945008832266"/>
          <c:h val="0.8220139120979996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HISTORICO!$C$6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724555161404441E-2"/>
                  <c:y val="3.91446713585102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FF3-4722-AA94-02D8ABDD01EA}"/>
                </c:ext>
                <c:ext xmlns:c15="http://schemas.microsoft.com/office/drawing/2012/chart" uri="{CE6537A1-D6FC-4f65-9D91-7224C49458BB}">
                  <c15:layout>
                    <c:manualLayout>
                      <c:w val="9.2396778940838101E-2"/>
                      <c:h val="6.253324752368942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2466823057701008E-2"/>
                  <c:y val="-2.815515909758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6DB-4EF0-AAB4-34E75C0ED24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312805542935318E-2"/>
                  <c:y val="-2.2897809732523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4533741971512444E-2"/>
                  <c:y val="3.2403570149143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233014802383412E-2"/>
                  <c:y val="2.9972030306552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6538766057766733E-2"/>
                  <c:y val="-2.6971737864971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851486865318999E-2"/>
                  <c:y val="2.9527944981588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6DB-4EF0-AAB4-34E75C0ED24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9578010192818078E-2"/>
                  <c:y val="2.960451041581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ED8-4DCD-B523-550F5A5F680D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2680624741693364E-2"/>
                  <c:y val="-3.0651839285055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6DB-4EF0-AAB4-34E75C0ED24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7528105485292455E-2"/>
                  <c:y val="2.3775616260082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6DB-4EF0-AAB4-34E75C0ED24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7502606341322481E-2"/>
                  <c:y val="-3.0713091632433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6DB-4EF0-AAB4-34E75C0ED244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471171063049195E-2"/>
                  <c:y val="3.1968315258843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6DB-4EF0-AAB4-34E75C0ED244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7930283598928834E-2"/>
                  <c:y val="6.117136400546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82E-4998-851A-6934B51A0472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44376594127652E-2"/>
                  <c:y val="2.0330474642449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82E-4998-851A-6934B51A0472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3.0565305146781376E-2"/>
                  <c:y val="0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FF3-4722-AA94-02D8ABDD01E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13182.710000000001</c:v>
                </c:pt>
                <c:pt idx="1">
                  <c:v>20903.72</c:v>
                </c:pt>
                <c:pt idx="2">
                  <c:v>19997.169999999998</c:v>
                </c:pt>
                <c:pt idx="3">
                  <c:v>18351.09</c:v>
                </c:pt>
                <c:pt idx="4">
                  <c:v>28578.16</c:v>
                </c:pt>
                <c:pt idx="5">
                  <c:v>46508.189999999995</c:v>
                </c:pt>
                <c:pt idx="6">
                  <c:v>25019.909999999996</c:v>
                </c:pt>
                <c:pt idx="7">
                  <c:v>24540.1</c:v>
                </c:pt>
                <c:pt idx="8">
                  <c:v>58244.88</c:v>
                </c:pt>
                <c:pt idx="9">
                  <c:v>58850.94</c:v>
                </c:pt>
                <c:pt idx="10">
                  <c:v>62068.83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6DB-4EF0-AAB4-34E75C0ED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459408"/>
        <c:axId val="1967459952"/>
      </c:lineChart>
      <c:lineChart>
        <c:grouping val="stacked"/>
        <c:varyColors val="0"/>
        <c:ser>
          <c:idx val="1"/>
          <c:order val="1"/>
          <c:tx>
            <c:strRef>
              <c:f>HISTORICO!$D$6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0238088976046982E-2"/>
                  <c:y val="5.493323248040960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15607573176703E-2"/>
                  <c:y val="-3.2993003808984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92E-4B95-8906-AB01F6079C3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0920857025570231E-2"/>
                  <c:y val="-3.7217702704830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92E-4B95-8906-AB01F6079C3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0020812732650242E-2"/>
                  <c:y val="-3.2327867424039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1491036225072883E-2"/>
                  <c:y val="-2.6518599900745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92E-4B95-8906-AB01F6079C3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068774479374536E-2"/>
                  <c:y val="-2.6344332658910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479871040093262E-2"/>
                  <c:y val="-2.7376779795870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92E-4B95-8906-AB01F6079C3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3311981874480933E-2"/>
                  <c:y val="2.7243491237139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513606129651533E-2"/>
                  <c:y val="-3.8115871573689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862551735764542E-2"/>
                  <c:y val="-3.5022323676814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8.7329443276517524E-3"/>
                  <c:y val="1.165938261273912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4281609605413714E-2"/>
                  <c:y val="-5.7816996350246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82E-4998-851A-6934B51A0472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6.4910874973977323E-2"/>
                  <c:y val="-3.3346752334056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82E-4998-851A-6934B51A0472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1.748907391910872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FF3-4722-AA94-02D8ABDD01E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52799</c:v>
                </c:pt>
                <c:pt idx="1">
                  <c:v>47025</c:v>
                </c:pt>
                <c:pt idx="2">
                  <c:v>47483</c:v>
                </c:pt>
                <c:pt idx="3">
                  <c:v>47412.08</c:v>
                </c:pt>
                <c:pt idx="4">
                  <c:v>58447</c:v>
                </c:pt>
                <c:pt idx="5">
                  <c:v>77808</c:v>
                </c:pt>
                <c:pt idx="6">
                  <c:v>47513</c:v>
                </c:pt>
                <c:pt idx="7">
                  <c:v>37245</c:v>
                </c:pt>
                <c:pt idx="8">
                  <c:v>74318</c:v>
                </c:pt>
                <c:pt idx="9">
                  <c:v>80630</c:v>
                </c:pt>
                <c:pt idx="10">
                  <c:v>91413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6DB-4EF0-AAB4-34E75C0ED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460496"/>
        <c:axId val="1967468112"/>
      </c:lineChart>
      <c:catAx>
        <c:axId val="196745940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967459952"/>
        <c:crosses val="autoZero"/>
        <c:auto val="1"/>
        <c:lblAlgn val="ctr"/>
        <c:lblOffset val="100"/>
        <c:noMultiLvlLbl val="0"/>
      </c:catAx>
      <c:valAx>
        <c:axId val="196745995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967459408"/>
        <c:crosses val="autoZero"/>
        <c:crossBetween val="between"/>
      </c:valAx>
      <c:valAx>
        <c:axId val="196746811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967460496"/>
        <c:crosses val="max"/>
        <c:crossBetween val="between"/>
      </c:valAx>
      <c:catAx>
        <c:axId val="196746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746811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6459285911432292E-2"/>
          <c:y val="6.1804656526086563E-2"/>
          <c:w val="0.20898347969467521"/>
          <c:h val="9.1762241393365238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297180</xdr:colOff>
      <xdr:row>2</xdr:row>
      <xdr:rowOff>104773</xdr:rowOff>
    </xdr:from>
    <xdr:to>
      <xdr:col>16</xdr:col>
      <xdr:colOff>465773</xdr:colOff>
      <xdr:row>22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148167</xdr:colOff>
      <xdr:row>4</xdr:row>
      <xdr:rowOff>70910</xdr:rowOff>
    </xdr:from>
    <xdr:to>
      <xdr:col>13</xdr:col>
      <xdr:colOff>541867</xdr:colOff>
      <xdr:row>25</xdr:row>
      <xdr:rowOff>16933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3" spans="1:4" ht="15" thickBot="1">
      <c r="A3"/>
    </row>
    <row r="4" spans="1:4" ht="21.6" thickBot="1">
      <c r="B4" s="70" t="s">
        <v>20</v>
      </c>
      <c r="C4" s="71"/>
      <c r="D4" s="72"/>
    </row>
    <row r="5" spans="1:4" ht="18.600000000000001" thickTop="1">
      <c r="B5" s="23" t="s">
        <v>2</v>
      </c>
      <c r="C5" s="24" t="s">
        <v>3</v>
      </c>
      <c r="D5" s="25" t="s">
        <v>4</v>
      </c>
    </row>
    <row r="6" spans="1:4" s="41" customFormat="1" ht="18" customHeight="1">
      <c r="A6" s="39"/>
      <c r="B6" s="40" t="s">
        <v>5</v>
      </c>
      <c r="C6" s="27">
        <v>2478.42</v>
      </c>
      <c r="D6" s="15">
        <v>3383</v>
      </c>
    </row>
    <row r="7" spans="1:4" ht="17.399999999999999">
      <c r="A7" s="5"/>
      <c r="B7" s="12" t="s">
        <v>6</v>
      </c>
      <c r="C7" s="11">
        <v>2463.4699999999998</v>
      </c>
      <c r="D7" s="16">
        <v>3188</v>
      </c>
    </row>
    <row r="8" spans="1:4" ht="17.399999999999999">
      <c r="A8" s="5"/>
      <c r="B8" s="14" t="s">
        <v>7</v>
      </c>
      <c r="C8" s="34">
        <v>2502.85</v>
      </c>
      <c r="D8" s="35">
        <v>3277</v>
      </c>
    </row>
    <row r="9" spans="1:4" ht="17.399999999999999">
      <c r="A9" s="5"/>
      <c r="B9" s="12" t="s">
        <v>8</v>
      </c>
      <c r="C9" s="11">
        <v>2699.57</v>
      </c>
      <c r="D9" s="16">
        <v>3823</v>
      </c>
    </row>
    <row r="10" spans="1:4" ht="17.399999999999999">
      <c r="A10" s="5"/>
      <c r="B10" s="14" t="s">
        <v>9</v>
      </c>
      <c r="C10" s="34">
        <v>2700.97</v>
      </c>
      <c r="D10" s="35">
        <v>3893</v>
      </c>
    </row>
    <row r="11" spans="1:4" ht="17.399999999999999">
      <c r="A11" s="5"/>
      <c r="B11" s="12" t="s">
        <v>10</v>
      </c>
      <c r="C11" s="11">
        <v>2789.28</v>
      </c>
      <c r="D11" s="16">
        <v>4443</v>
      </c>
    </row>
    <row r="12" spans="1:4" ht="17.399999999999999">
      <c r="A12" s="5"/>
      <c r="B12" s="14" t="s">
        <v>11</v>
      </c>
      <c r="C12" s="34">
        <v>2739.96</v>
      </c>
      <c r="D12" s="35">
        <v>4755</v>
      </c>
    </row>
    <row r="13" spans="1:4" ht="17.399999999999999">
      <c r="A13" s="5"/>
      <c r="B13" s="12" t="s">
        <v>12</v>
      </c>
      <c r="C13" s="11">
        <v>2786.92</v>
      </c>
      <c r="D13" s="16">
        <v>5028</v>
      </c>
    </row>
    <row r="14" spans="1:4" ht="17.399999999999999">
      <c r="A14" s="5"/>
      <c r="B14" s="14" t="s">
        <v>13</v>
      </c>
      <c r="C14" s="34">
        <v>2796.02</v>
      </c>
      <c r="D14" s="35">
        <v>4601</v>
      </c>
    </row>
    <row r="15" spans="1:4" ht="17.399999999999999">
      <c r="A15" s="5"/>
      <c r="B15" s="12" t="s">
        <v>14</v>
      </c>
      <c r="C15" s="26">
        <v>2548.65</v>
      </c>
      <c r="D15" s="13">
        <v>3718</v>
      </c>
    </row>
    <row r="16" spans="1:4" ht="15.6">
      <c r="B16" s="14" t="s">
        <v>15</v>
      </c>
      <c r="C16" s="27">
        <v>2513.69</v>
      </c>
      <c r="D16" s="15">
        <v>3765</v>
      </c>
    </row>
    <row r="17" spans="2:4" ht="15.6">
      <c r="B17" s="12" t="s">
        <v>16</v>
      </c>
      <c r="C17" s="26">
        <v>2128.2800000000002</v>
      </c>
      <c r="D17" s="13">
        <v>3126</v>
      </c>
    </row>
    <row r="18" spans="2:4" ht="16.2" thickBot="1">
      <c r="B18" s="36" t="s">
        <v>17</v>
      </c>
      <c r="C18" s="31">
        <f>SUM(C6:C17)</f>
        <v>31148.080000000002</v>
      </c>
      <c r="D18" s="32">
        <f>SUM(D6:D17)</f>
        <v>47000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zoomScale="80" zoomScaleNormal="80" workbookViewId="0">
      <selection sqref="A1:D19"/>
    </sheetView>
  </sheetViews>
  <sheetFormatPr defaultRowHeight="14.4"/>
  <cols>
    <col min="1" max="1" width="31.6640625" customWidth="1"/>
    <col min="2" max="2" width="23.88671875" customWidth="1"/>
    <col min="3" max="3" width="24.33203125" customWidth="1"/>
    <col min="4" max="4" width="26.44140625" bestFit="1" customWidth="1"/>
  </cols>
  <sheetData>
    <row r="2" spans="1:6">
      <c r="A2" s="1"/>
    </row>
    <row r="3" spans="1:6" ht="15" thickBot="1">
      <c r="A3" s="1"/>
    </row>
    <row r="4" spans="1:6" ht="45" thickBot="1">
      <c r="A4" s="3"/>
      <c r="B4" s="70" t="s">
        <v>20</v>
      </c>
      <c r="C4" s="71"/>
      <c r="D4" s="72"/>
    </row>
    <row r="5" spans="1:6" ht="18.600000000000001" thickTop="1">
      <c r="A5" s="5"/>
      <c r="B5" s="23" t="s">
        <v>2</v>
      </c>
      <c r="C5" s="24" t="s">
        <v>18</v>
      </c>
      <c r="D5" s="25" t="s">
        <v>4</v>
      </c>
    </row>
    <row r="6" spans="1:6" ht="17.399999999999999">
      <c r="A6" s="5"/>
      <c r="B6" s="37" t="s">
        <v>5</v>
      </c>
      <c r="C6" s="27">
        <v>1629.96</v>
      </c>
      <c r="D6" s="15">
        <f>2841+259</f>
        <v>3100</v>
      </c>
    </row>
    <row r="7" spans="1:6" ht="17.399999999999999">
      <c r="A7" s="5"/>
      <c r="B7" s="12" t="s">
        <v>6</v>
      </c>
      <c r="C7" s="11">
        <v>615.36</v>
      </c>
      <c r="D7" s="16">
        <f>3132+288</f>
        <v>3420</v>
      </c>
    </row>
    <row r="8" spans="1:6" ht="17.399999999999999">
      <c r="A8" s="5"/>
      <c r="B8" s="37" t="s">
        <v>7</v>
      </c>
      <c r="C8" s="34">
        <v>1726.75</v>
      </c>
      <c r="D8" s="35">
        <f>282+2831</f>
        <v>3113</v>
      </c>
      <c r="F8" s="6"/>
    </row>
    <row r="9" spans="1:6" ht="17.399999999999999">
      <c r="A9" s="5"/>
      <c r="B9" s="12" t="s">
        <v>8</v>
      </c>
      <c r="C9" s="11">
        <v>1747.68</v>
      </c>
      <c r="D9" s="16">
        <f>316+2810</f>
        <v>3126</v>
      </c>
      <c r="F9" s="6"/>
    </row>
    <row r="10" spans="1:6" ht="17.399999999999999">
      <c r="A10" s="5"/>
      <c r="B10" s="37" t="s">
        <v>9</v>
      </c>
      <c r="C10" s="34">
        <v>1631.91</v>
      </c>
      <c r="D10" s="35">
        <f>306+2575</f>
        <v>2881</v>
      </c>
      <c r="F10" s="6"/>
    </row>
    <row r="11" spans="1:6" ht="17.399999999999999">
      <c r="A11" s="5"/>
      <c r="B11" s="12" t="s">
        <v>10</v>
      </c>
      <c r="C11" s="26">
        <v>1963.76</v>
      </c>
      <c r="D11" s="13">
        <f>387+2957</f>
        <v>3344</v>
      </c>
      <c r="F11" s="6"/>
    </row>
    <row r="12" spans="1:6" ht="17.399999999999999">
      <c r="A12" s="5"/>
      <c r="B12" s="37" t="s">
        <v>11</v>
      </c>
      <c r="C12" s="34">
        <v>1963.88</v>
      </c>
      <c r="D12" s="35">
        <f>382+2958</f>
        <v>3340</v>
      </c>
      <c r="F12" s="6"/>
    </row>
    <row r="13" spans="1:6" ht="15.6">
      <c r="A13" s="1"/>
      <c r="B13" s="12" t="s">
        <v>12</v>
      </c>
      <c r="C13" s="11">
        <v>2224.7600000000002</v>
      </c>
      <c r="D13" s="16">
        <f>407+2937</f>
        <v>3344</v>
      </c>
      <c r="F13" s="6"/>
    </row>
    <row r="14" spans="1:6" ht="15.6">
      <c r="A14" s="1"/>
      <c r="B14" s="37" t="s">
        <v>13</v>
      </c>
      <c r="C14" s="34">
        <v>2274.9699999999998</v>
      </c>
      <c r="D14" s="35">
        <f>399+2945</f>
        <v>3344</v>
      </c>
      <c r="F14" s="6"/>
    </row>
    <row r="15" spans="1:6" ht="15.6">
      <c r="A15" s="1"/>
      <c r="B15" s="12" t="s">
        <v>14</v>
      </c>
      <c r="C15" s="11">
        <v>2043.29</v>
      </c>
      <c r="D15" s="16">
        <f>281+2441</f>
        <v>2722</v>
      </c>
      <c r="F15" s="6"/>
    </row>
    <row r="16" spans="1:6" ht="15.6">
      <c r="A16" s="1"/>
      <c r="B16" s="37" t="s">
        <v>15</v>
      </c>
      <c r="C16" s="34">
        <v>2037.45</v>
      </c>
      <c r="D16" s="35">
        <f>282+2605</f>
        <v>2887</v>
      </c>
      <c r="F16" s="6"/>
    </row>
    <row r="17" spans="1:6" ht="17.399999999999999">
      <c r="A17" s="5"/>
      <c r="B17" s="12" t="s">
        <v>16</v>
      </c>
      <c r="C17" s="26">
        <v>4680.33</v>
      </c>
      <c r="D17" s="16">
        <f>234+2390</f>
        <v>2624</v>
      </c>
      <c r="F17" s="6"/>
    </row>
    <row r="18" spans="1:6" ht="16.2" thickBot="1">
      <c r="A18" s="1"/>
      <c r="B18" s="30" t="s">
        <v>17</v>
      </c>
      <c r="C18" s="31">
        <f>SUM(C6:C17)</f>
        <v>24540.1</v>
      </c>
      <c r="D18" s="32">
        <f>SUM(D6:D17)</f>
        <v>37245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4" workbookViewId="0">
      <selection activeCell="C18" sqref="C18:D18"/>
    </sheetView>
  </sheetViews>
  <sheetFormatPr defaultRowHeight="14.4"/>
  <cols>
    <col min="1" max="1" width="38" customWidth="1"/>
    <col min="2" max="2" width="21.554687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70" t="s">
        <v>20</v>
      </c>
      <c r="C4" s="71"/>
      <c r="D4" s="72"/>
    </row>
    <row r="5" spans="1:7" ht="18.600000000000001" thickTop="1">
      <c r="A5" s="5"/>
      <c r="B5" s="23" t="s">
        <v>2</v>
      </c>
      <c r="C5" s="24" t="s">
        <v>18</v>
      </c>
      <c r="D5" s="25" t="s">
        <v>4</v>
      </c>
    </row>
    <row r="6" spans="1:7" ht="17.399999999999999">
      <c r="A6" s="5"/>
      <c r="B6" s="37" t="s">
        <v>5</v>
      </c>
      <c r="C6" s="27">
        <v>2249.35</v>
      </c>
      <c r="D6" s="15">
        <f>2607+270</f>
        <v>2877</v>
      </c>
    </row>
    <row r="7" spans="1:7" ht="17.399999999999999">
      <c r="A7" s="5"/>
      <c r="B7" s="12" t="s">
        <v>6</v>
      </c>
      <c r="C7" s="11">
        <v>2731.25</v>
      </c>
      <c r="D7" s="16">
        <f>3200+327</f>
        <v>3527</v>
      </c>
    </row>
    <row r="8" spans="1:7" ht="17.399999999999999">
      <c r="A8" s="5"/>
      <c r="B8" s="37" t="s">
        <v>7</v>
      </c>
      <c r="C8" s="27">
        <v>2606.31</v>
      </c>
      <c r="D8" s="15">
        <f>2935+266</f>
        <v>3201</v>
      </c>
    </row>
    <row r="9" spans="1:7" ht="17.399999999999999">
      <c r="A9" s="5"/>
      <c r="B9" s="12" t="s">
        <v>8</v>
      </c>
      <c r="C9" s="11">
        <v>5011.1499999999996</v>
      </c>
      <c r="D9" s="16">
        <f>776+5059</f>
        <v>5835</v>
      </c>
      <c r="F9" s="6"/>
      <c r="G9" s="6"/>
    </row>
    <row r="10" spans="1:7" ht="17.399999999999999">
      <c r="A10" s="5"/>
      <c r="B10" s="37" t="s">
        <v>9</v>
      </c>
      <c r="C10" s="34">
        <v>4812.43</v>
      </c>
      <c r="D10" s="35">
        <f>835+5246</f>
        <v>6081</v>
      </c>
      <c r="F10" s="6"/>
    </row>
    <row r="11" spans="1:7" ht="17.399999999999999">
      <c r="A11" s="5"/>
      <c r="B11" s="12" t="s">
        <v>10</v>
      </c>
      <c r="C11" s="11">
        <v>6673.03</v>
      </c>
      <c r="D11" s="16">
        <f>1518+7790</f>
        <v>9308</v>
      </c>
    </row>
    <row r="12" spans="1:7" ht="17.399999999999999">
      <c r="A12" s="5"/>
      <c r="B12" s="37" t="s">
        <v>11</v>
      </c>
      <c r="C12" s="34">
        <v>6936.37</v>
      </c>
      <c r="D12" s="35">
        <f>1510+8869</f>
        <v>10379</v>
      </c>
    </row>
    <row r="13" spans="1:7" ht="15.6">
      <c r="A13" s="1"/>
      <c r="B13" s="12" t="s">
        <v>12</v>
      </c>
      <c r="C13" s="11">
        <v>3734.09</v>
      </c>
      <c r="D13" s="16">
        <f>653+5257</f>
        <v>5910</v>
      </c>
    </row>
    <row r="14" spans="1:7" ht="15.6">
      <c r="A14" s="1"/>
      <c r="B14" s="37" t="s">
        <v>13</v>
      </c>
      <c r="C14" s="34">
        <v>5948.25</v>
      </c>
      <c r="D14" s="35">
        <f>1302+7388</f>
        <v>8690</v>
      </c>
    </row>
    <row r="15" spans="1:7" ht="15.6">
      <c r="A15" s="1"/>
      <c r="B15" s="12" t="s">
        <v>14</v>
      </c>
      <c r="C15" s="11">
        <v>5824.16</v>
      </c>
      <c r="D15" s="16">
        <v>7521</v>
      </c>
    </row>
    <row r="16" spans="1:7" ht="15.6">
      <c r="A16" s="1"/>
      <c r="B16" s="37" t="s">
        <v>15</v>
      </c>
      <c r="C16" s="34">
        <v>4781.18</v>
      </c>
      <c r="D16" s="35">
        <v>6125</v>
      </c>
    </row>
    <row r="17" spans="1:4" ht="17.399999999999999">
      <c r="A17" s="5"/>
      <c r="B17" s="12" t="s">
        <v>16</v>
      </c>
      <c r="C17" s="26">
        <v>6937.31</v>
      </c>
      <c r="D17" s="16">
        <v>4864</v>
      </c>
    </row>
    <row r="18" spans="1:4" ht="16.2" thickBot="1">
      <c r="A18" s="1"/>
      <c r="B18" s="30" t="s">
        <v>17</v>
      </c>
      <c r="C18" s="31">
        <f>SUM(C6:C17)</f>
        <v>58244.88</v>
      </c>
      <c r="D18" s="32">
        <f>SUM(D6:D17)</f>
        <v>74318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C26" sqref="C26"/>
    </sheetView>
  </sheetViews>
  <sheetFormatPr defaultRowHeight="14.4"/>
  <cols>
    <col min="1" max="1" width="38" customWidth="1"/>
    <col min="2" max="2" width="21.554687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70" t="s">
        <v>20</v>
      </c>
      <c r="C4" s="71"/>
      <c r="D4" s="72"/>
    </row>
    <row r="5" spans="1:7" ht="18.600000000000001" thickTop="1">
      <c r="A5" s="5"/>
      <c r="B5" s="23" t="s">
        <v>2</v>
      </c>
      <c r="C5" s="24" t="s">
        <v>18</v>
      </c>
      <c r="D5" s="25" t="s">
        <v>4</v>
      </c>
    </row>
    <row r="6" spans="1:7" ht="17.399999999999999">
      <c r="A6" s="5"/>
      <c r="B6" s="37" t="s">
        <v>5</v>
      </c>
      <c r="C6" s="27">
        <v>2762.19</v>
      </c>
      <c r="D6" s="15">
        <v>3759</v>
      </c>
    </row>
    <row r="7" spans="1:7" ht="17.399999999999999">
      <c r="A7" s="5"/>
      <c r="B7" s="12" t="s">
        <v>6</v>
      </c>
      <c r="C7" s="11">
        <v>2148.23</v>
      </c>
      <c r="D7" s="16">
        <v>3262</v>
      </c>
    </row>
    <row r="8" spans="1:7" ht="17.399999999999999">
      <c r="A8" s="5"/>
      <c r="B8" s="37" t="s">
        <v>7</v>
      </c>
      <c r="C8" s="27">
        <v>3168.28</v>
      </c>
      <c r="D8" s="15">
        <v>4429</v>
      </c>
    </row>
    <row r="9" spans="1:7" ht="17.399999999999999">
      <c r="A9" s="5"/>
      <c r="B9" s="12" t="s">
        <v>8</v>
      </c>
      <c r="C9" s="11">
        <v>4046.05</v>
      </c>
      <c r="D9" s="56">
        <v>5868</v>
      </c>
      <c r="F9" s="6"/>
      <c r="G9" s="6"/>
    </row>
    <row r="10" spans="1:7" ht="17.399999999999999">
      <c r="A10" s="5"/>
      <c r="B10" s="37" t="s">
        <v>9</v>
      </c>
      <c r="C10" s="58">
        <v>4373.5200000000004</v>
      </c>
      <c r="D10" s="15">
        <v>6138</v>
      </c>
      <c r="F10" s="6"/>
    </row>
    <row r="11" spans="1:7" ht="17.399999999999999">
      <c r="A11" s="5"/>
      <c r="B11" s="12" t="s">
        <v>10</v>
      </c>
      <c r="C11" s="59">
        <v>3531.23</v>
      </c>
      <c r="D11" s="57">
        <v>7106</v>
      </c>
    </row>
    <row r="12" spans="1:7" ht="17.399999999999999">
      <c r="A12" s="5"/>
      <c r="B12" s="37" t="s">
        <v>11</v>
      </c>
      <c r="C12" s="58">
        <v>7031.99</v>
      </c>
      <c r="D12" s="15">
        <v>9486</v>
      </c>
    </row>
    <row r="13" spans="1:7" ht="15.6">
      <c r="A13" s="1"/>
      <c r="B13" s="12" t="s">
        <v>12</v>
      </c>
      <c r="C13" s="60">
        <v>3290.09</v>
      </c>
      <c r="D13" s="56">
        <v>6010</v>
      </c>
    </row>
    <row r="14" spans="1:7" ht="15.6">
      <c r="A14" s="1"/>
      <c r="B14" s="37" t="s">
        <v>13</v>
      </c>
      <c r="C14" s="34">
        <v>6351.56</v>
      </c>
      <c r="D14" s="35">
        <v>8118</v>
      </c>
    </row>
    <row r="15" spans="1:7" ht="15.6">
      <c r="A15" s="1"/>
      <c r="B15" s="12" t="s">
        <v>14</v>
      </c>
      <c r="C15" s="60">
        <v>7964.11</v>
      </c>
      <c r="D15" s="56">
        <v>11269</v>
      </c>
    </row>
    <row r="16" spans="1:7" ht="15.6">
      <c r="A16" s="1"/>
      <c r="B16" s="37" t="s">
        <v>15</v>
      </c>
      <c r="C16" s="34">
        <v>4914.79</v>
      </c>
      <c r="D16" s="35">
        <v>6611</v>
      </c>
    </row>
    <row r="17" spans="1:4" ht="17.399999999999999">
      <c r="A17" s="5"/>
      <c r="B17" s="12" t="s">
        <v>16</v>
      </c>
      <c r="C17" s="60">
        <v>9268.9</v>
      </c>
      <c r="D17" s="56">
        <v>8574</v>
      </c>
    </row>
    <row r="18" spans="1:4" ht="16.2" thickBot="1">
      <c r="A18" s="1"/>
      <c r="B18" s="30" t="s">
        <v>17</v>
      </c>
      <c r="C18" s="31">
        <f>SUM(C6:C17)</f>
        <v>58850.94</v>
      </c>
      <c r="D18" s="32">
        <f>SUM(D6:D17)</f>
        <v>80630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E19" sqref="E19"/>
    </sheetView>
  </sheetViews>
  <sheetFormatPr defaultRowHeight="14.4"/>
  <cols>
    <col min="1" max="1" width="38" customWidth="1"/>
    <col min="2" max="2" width="21.554687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70" t="s">
        <v>20</v>
      </c>
      <c r="C4" s="71"/>
      <c r="D4" s="72"/>
    </row>
    <row r="5" spans="1:7" ht="18.600000000000001" thickTop="1">
      <c r="A5" s="5"/>
      <c r="B5" s="23" t="s">
        <v>2</v>
      </c>
      <c r="C5" s="24" t="s">
        <v>18</v>
      </c>
      <c r="D5" s="25" t="s">
        <v>4</v>
      </c>
    </row>
    <row r="6" spans="1:7" ht="17.399999999999999">
      <c r="A6" s="5"/>
      <c r="B6" s="37" t="s">
        <v>5</v>
      </c>
      <c r="C6" s="58">
        <v>0</v>
      </c>
      <c r="D6" s="63">
        <v>5856</v>
      </c>
    </row>
    <row r="7" spans="1:7" ht="17.399999999999999">
      <c r="A7" s="5"/>
      <c r="B7" s="12" t="s">
        <v>6</v>
      </c>
      <c r="C7" s="60">
        <v>2934.67</v>
      </c>
      <c r="D7" s="64">
        <v>3593</v>
      </c>
    </row>
    <row r="8" spans="1:7" ht="17.399999999999999">
      <c r="A8" s="5"/>
      <c r="B8" s="37" t="s">
        <v>7</v>
      </c>
      <c r="C8" s="58">
        <v>5306.68</v>
      </c>
      <c r="D8" s="63">
        <v>7514</v>
      </c>
    </row>
    <row r="9" spans="1:7" ht="17.399999999999999">
      <c r="A9" s="5"/>
      <c r="B9" s="12" t="s">
        <v>8</v>
      </c>
      <c r="C9" s="61">
        <v>4663.3100000000004</v>
      </c>
      <c r="D9" s="64">
        <v>6513</v>
      </c>
      <c r="F9" s="6"/>
      <c r="G9" s="6"/>
    </row>
    <row r="10" spans="1:7" ht="17.399999999999999">
      <c r="A10" s="5"/>
      <c r="B10" s="37" t="s">
        <v>9</v>
      </c>
      <c r="C10" s="58">
        <v>3374.73</v>
      </c>
      <c r="D10" s="63">
        <v>4875</v>
      </c>
      <c r="F10" s="6"/>
    </row>
    <row r="11" spans="1:7" ht="17.399999999999999">
      <c r="A11" s="5"/>
      <c r="B11" s="12" t="s">
        <v>10</v>
      </c>
      <c r="C11" s="61">
        <v>3150.54</v>
      </c>
      <c r="D11" s="64">
        <v>4711</v>
      </c>
    </row>
    <row r="12" spans="1:7" ht="17.399999999999999">
      <c r="A12" s="5"/>
      <c r="B12" s="37" t="s">
        <v>11</v>
      </c>
      <c r="C12" s="58">
        <v>2472.96</v>
      </c>
      <c r="D12" s="63">
        <v>3927</v>
      </c>
    </row>
    <row r="13" spans="1:7" ht="15.6">
      <c r="A13" s="1"/>
      <c r="B13" s="12" t="s">
        <v>12</v>
      </c>
      <c r="C13" s="60">
        <v>9790.06</v>
      </c>
      <c r="D13" s="64">
        <v>14101</v>
      </c>
    </row>
    <row r="14" spans="1:7" ht="15.6">
      <c r="A14" s="1"/>
      <c r="B14" s="37" t="s">
        <v>13</v>
      </c>
      <c r="C14" s="65">
        <v>10599</v>
      </c>
      <c r="D14" s="63">
        <v>15201</v>
      </c>
    </row>
    <row r="15" spans="1:7" ht="15.6">
      <c r="A15" s="1"/>
      <c r="B15" s="12" t="s">
        <v>14</v>
      </c>
      <c r="C15" s="61">
        <v>8733.31</v>
      </c>
      <c r="D15" s="64">
        <v>11533</v>
      </c>
    </row>
    <row r="16" spans="1:7" ht="15.6">
      <c r="A16" s="1"/>
      <c r="B16" s="37" t="s">
        <v>15</v>
      </c>
      <c r="C16" s="58">
        <v>5967.28</v>
      </c>
      <c r="D16" s="63">
        <v>7920</v>
      </c>
    </row>
    <row r="17" spans="1:4" ht="17.399999999999999">
      <c r="A17" s="5"/>
      <c r="B17" s="12" t="s">
        <v>16</v>
      </c>
      <c r="C17" s="60">
        <v>5076.29</v>
      </c>
      <c r="D17" s="64">
        <v>5669</v>
      </c>
    </row>
    <row r="18" spans="1:4" ht="16.2" thickBot="1">
      <c r="A18" s="1"/>
      <c r="B18" s="30" t="s">
        <v>17</v>
      </c>
      <c r="C18" s="31">
        <f>SUM(C6:C17)</f>
        <v>62068.829999999994</v>
      </c>
      <c r="D18" s="32">
        <f>SUM(D6:D17)</f>
        <v>91413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D11" sqref="D11"/>
    </sheetView>
  </sheetViews>
  <sheetFormatPr defaultRowHeight="14.4"/>
  <cols>
    <col min="1" max="1" width="38" customWidth="1"/>
    <col min="2" max="2" width="21.554687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70" t="s">
        <v>20</v>
      </c>
      <c r="C4" s="71"/>
      <c r="D4" s="72"/>
    </row>
    <row r="5" spans="1:7" ht="18.600000000000001" thickTop="1">
      <c r="A5" s="5"/>
      <c r="B5" s="23" t="s">
        <v>2</v>
      </c>
      <c r="C5" s="24" t="s">
        <v>18</v>
      </c>
      <c r="D5" s="25" t="s">
        <v>4</v>
      </c>
    </row>
    <row r="6" spans="1:7" ht="17.399999999999999">
      <c r="A6" s="5"/>
      <c r="B6" s="37" t="s">
        <v>5</v>
      </c>
      <c r="C6" s="58">
        <v>0</v>
      </c>
      <c r="D6" s="15">
        <v>0</v>
      </c>
    </row>
    <row r="7" spans="1:7" ht="17.399999999999999">
      <c r="A7" s="5"/>
      <c r="B7" s="12" t="s">
        <v>6</v>
      </c>
      <c r="C7" s="60">
        <v>0</v>
      </c>
      <c r="D7" s="56">
        <v>0</v>
      </c>
    </row>
    <row r="8" spans="1:7" ht="17.399999999999999">
      <c r="A8" s="5"/>
      <c r="B8" s="37" t="s">
        <v>7</v>
      </c>
      <c r="C8" s="58">
        <v>0</v>
      </c>
      <c r="D8" s="15">
        <v>0</v>
      </c>
    </row>
    <row r="9" spans="1:7" ht="17.399999999999999">
      <c r="A9" s="5"/>
      <c r="B9" s="12" t="s">
        <v>8</v>
      </c>
      <c r="C9" s="61">
        <v>0</v>
      </c>
      <c r="D9" s="56">
        <v>0</v>
      </c>
      <c r="F9" s="6"/>
      <c r="G9" s="6"/>
    </row>
    <row r="10" spans="1:7" ht="17.399999999999999">
      <c r="A10" s="5"/>
      <c r="B10" s="37" t="s">
        <v>9</v>
      </c>
      <c r="C10" s="58">
        <v>0</v>
      </c>
      <c r="D10" s="15">
        <v>0</v>
      </c>
      <c r="F10" s="6"/>
    </row>
    <row r="11" spans="1:7" ht="17.399999999999999">
      <c r="A11" s="5"/>
      <c r="B11" s="12" t="s">
        <v>10</v>
      </c>
      <c r="C11" s="59">
        <v>0</v>
      </c>
      <c r="D11" s="57">
        <v>0</v>
      </c>
    </row>
    <row r="12" spans="1:7" ht="17.399999999999999">
      <c r="A12" s="5"/>
      <c r="B12" s="37" t="s">
        <v>11</v>
      </c>
      <c r="C12" s="58">
        <v>0</v>
      </c>
      <c r="D12" s="15">
        <v>0</v>
      </c>
    </row>
    <row r="13" spans="1:7" ht="15.6">
      <c r="A13" s="1"/>
      <c r="B13" s="12" t="s">
        <v>12</v>
      </c>
      <c r="C13" s="60">
        <v>0</v>
      </c>
      <c r="D13" s="56">
        <v>0</v>
      </c>
    </row>
    <row r="14" spans="1:7" ht="15.6">
      <c r="A14" s="1"/>
      <c r="B14" s="37" t="s">
        <v>13</v>
      </c>
      <c r="C14" s="34">
        <v>0</v>
      </c>
      <c r="D14" s="35">
        <v>0</v>
      </c>
    </row>
    <row r="15" spans="1:7" ht="15.6">
      <c r="A15" s="1"/>
      <c r="B15" s="12" t="s">
        <v>14</v>
      </c>
      <c r="C15" s="60">
        <v>0</v>
      </c>
      <c r="D15" s="56">
        <v>0</v>
      </c>
    </row>
    <row r="16" spans="1:7" ht="15.6">
      <c r="A16" s="1"/>
      <c r="B16" s="37" t="s">
        <v>15</v>
      </c>
      <c r="C16" s="34">
        <v>0</v>
      </c>
      <c r="D16" s="35">
        <v>0</v>
      </c>
    </row>
    <row r="17" spans="1:4" ht="17.399999999999999">
      <c r="A17" s="5"/>
      <c r="B17" s="12" t="s">
        <v>16</v>
      </c>
      <c r="C17" s="60">
        <v>0</v>
      </c>
      <c r="D17" s="56">
        <v>0</v>
      </c>
    </row>
    <row r="18" spans="1:4" ht="16.2" thickBot="1">
      <c r="A18" s="1"/>
      <c r="B18" s="30" t="s">
        <v>17</v>
      </c>
      <c r="C18" s="31">
        <f>SUM(C6:C17)</f>
        <v>0</v>
      </c>
      <c r="D18" s="32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C1" zoomScaleNormal="100" workbookViewId="0">
      <selection activeCell="C23" sqref="C23"/>
    </sheetView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5">
      <c r="A1"/>
    </row>
    <row r="3" spans="1:5" ht="15" thickBot="1"/>
    <row r="4" spans="1:5" ht="22.5" customHeight="1" thickBot="1">
      <c r="A4" s="3"/>
      <c r="B4" s="70" t="s">
        <v>20</v>
      </c>
      <c r="C4" s="71"/>
      <c r="D4" s="72"/>
    </row>
    <row r="5" spans="1:5" ht="18.600000000000001" thickTop="1">
      <c r="A5" s="5"/>
      <c r="B5" s="23" t="s">
        <v>2</v>
      </c>
      <c r="C5" s="24" t="s">
        <v>18</v>
      </c>
      <c r="D5" s="25" t="s">
        <v>4</v>
      </c>
    </row>
    <row r="6" spans="1:5" ht="15.6">
      <c r="A6" s="46"/>
      <c r="B6" s="54" t="s">
        <v>21</v>
      </c>
      <c r="C6" s="55">
        <v>5967.28</v>
      </c>
      <c r="D6" s="56">
        <v>7920</v>
      </c>
    </row>
    <row r="7" spans="1:5" ht="17.399999999999999">
      <c r="A7" s="47"/>
      <c r="B7" s="49" t="s">
        <v>22</v>
      </c>
      <c r="C7" s="66">
        <v>5076.29</v>
      </c>
      <c r="D7" s="15">
        <v>5669</v>
      </c>
    </row>
    <row r="8" spans="1:5" ht="17.399999999999999">
      <c r="A8" s="5"/>
      <c r="B8" s="54" t="s">
        <v>23</v>
      </c>
      <c r="C8" s="62">
        <v>3571.31</v>
      </c>
      <c r="D8" s="56">
        <v>4802</v>
      </c>
    </row>
    <row r="9" spans="1:5" ht="17.399999999999999">
      <c r="A9" s="5"/>
      <c r="B9" s="49" t="s">
        <v>24</v>
      </c>
      <c r="C9" s="66">
        <v>0</v>
      </c>
      <c r="D9" s="15">
        <v>2993</v>
      </c>
      <c r="E9" s="5"/>
    </row>
    <row r="10" spans="1:5" ht="17.399999999999999">
      <c r="A10" s="5"/>
      <c r="B10" s="54" t="s">
        <v>25</v>
      </c>
      <c r="C10" s="62">
        <v>3292.24</v>
      </c>
      <c r="D10" s="56">
        <v>5139</v>
      </c>
      <c r="E10" s="5"/>
    </row>
    <row r="11" spans="1:5" ht="17.399999999999999">
      <c r="A11" s="5"/>
      <c r="B11" s="54" t="s">
        <v>26</v>
      </c>
      <c r="C11" s="62">
        <v>4198.07</v>
      </c>
      <c r="D11" s="56">
        <v>5963</v>
      </c>
    </row>
    <row r="12" spans="1:5" ht="17.399999999999999">
      <c r="A12" s="5"/>
      <c r="B12" s="49" t="s">
        <v>27</v>
      </c>
      <c r="C12" s="66">
        <v>5426.64</v>
      </c>
      <c r="D12" s="15">
        <v>6769</v>
      </c>
    </row>
    <row r="13" spans="1:5" ht="17.399999999999999">
      <c r="A13" s="5"/>
      <c r="B13" s="54" t="s">
        <v>28</v>
      </c>
      <c r="C13" s="62">
        <v>7290.6</v>
      </c>
      <c r="D13" s="56">
        <v>9614</v>
      </c>
    </row>
    <row r="14" spans="1:5" ht="17.399999999999999">
      <c r="A14" s="5"/>
      <c r="B14" s="54" t="s">
        <v>29</v>
      </c>
      <c r="C14" s="62">
        <v>10723.75</v>
      </c>
      <c r="D14" s="56">
        <v>14841</v>
      </c>
    </row>
    <row r="15" spans="1:5" ht="17.399999999999999">
      <c r="A15" s="5"/>
      <c r="B15" s="54" t="s">
        <v>30</v>
      </c>
      <c r="C15" s="62">
        <v>11828.13</v>
      </c>
      <c r="D15" s="56">
        <v>16675</v>
      </c>
    </row>
    <row r="16" spans="1:5" ht="17.399999999999999">
      <c r="A16" s="5"/>
      <c r="B16" s="49" t="s">
        <v>31</v>
      </c>
      <c r="C16" s="66">
        <v>11307.18</v>
      </c>
      <c r="D16" s="15">
        <v>15634</v>
      </c>
    </row>
    <row r="17" spans="1:4" ht="17.399999999999999">
      <c r="A17" s="5"/>
      <c r="B17" s="54" t="s">
        <v>32</v>
      </c>
      <c r="C17" s="62">
        <v>9411.02</v>
      </c>
      <c r="D17" s="56">
        <v>11965</v>
      </c>
    </row>
    <row r="18" spans="1:4" ht="17.399999999999999">
      <c r="A18" s="5"/>
      <c r="B18" s="53"/>
      <c r="C18" s="11"/>
    </row>
    <row r="19" spans="1:4" ht="17.399999999999999">
      <c r="A19" s="5"/>
      <c r="B19" s="28"/>
      <c r="C19" s="11"/>
    </row>
    <row r="20" spans="1:4" ht="17.399999999999999">
      <c r="A20" s="5"/>
      <c r="B20" s="28"/>
      <c r="C20" s="11"/>
    </row>
    <row r="21" spans="1:4" ht="15.6">
      <c r="B21" s="28"/>
      <c r="C21" s="11"/>
    </row>
    <row r="22" spans="1:4" ht="15.6">
      <c r="B22" s="28"/>
      <c r="C22" s="11"/>
    </row>
    <row r="23" spans="1:4" ht="15.6">
      <c r="B23" s="28"/>
      <c r="C23" s="11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topLeftCell="A3" zoomScale="90" zoomScaleNormal="90" workbookViewId="0">
      <selection activeCell="D29" sqref="D29"/>
    </sheetView>
  </sheetViews>
  <sheetFormatPr defaultColWidth="9.109375" defaultRowHeight="13.8"/>
  <cols>
    <col min="1" max="2" width="25.6640625" style="1" customWidth="1"/>
    <col min="3" max="3" width="22.6640625" style="7" customWidth="1"/>
    <col min="4" max="4" width="25.44140625" style="1" customWidth="1"/>
    <col min="5" max="6" width="22.6640625" style="1" customWidth="1"/>
    <col min="7" max="16384" width="9.109375" style="1"/>
  </cols>
  <sheetData>
    <row r="3" spans="1:6" ht="14.4">
      <c r="A3"/>
      <c r="B3"/>
      <c r="C3"/>
      <c r="D3"/>
    </row>
    <row r="4" spans="1:6" ht="14.4" thickBot="1">
      <c r="F4" s="2"/>
    </row>
    <row r="5" spans="1:6" ht="27.75" customHeight="1" thickBot="1">
      <c r="A5" s="3"/>
      <c r="B5" s="70" t="s">
        <v>20</v>
      </c>
      <c r="C5" s="71"/>
      <c r="D5" s="72"/>
      <c r="F5" s="4"/>
    </row>
    <row r="6" spans="1:6" ht="18" thickTop="1">
      <c r="A6" s="5"/>
      <c r="B6" s="17" t="s">
        <v>0</v>
      </c>
      <c r="C6" s="18" t="s">
        <v>19</v>
      </c>
      <c r="D6" s="19" t="s">
        <v>1</v>
      </c>
    </row>
    <row r="7" spans="1:6" ht="17.399999999999999">
      <c r="A7" s="5"/>
      <c r="B7" s="9">
        <v>2004</v>
      </c>
      <c r="C7" s="20">
        <v>32292.81</v>
      </c>
      <c r="D7" s="10">
        <v>108208</v>
      </c>
    </row>
    <row r="8" spans="1:6" ht="17.399999999999999">
      <c r="A8" s="5"/>
      <c r="B8" s="8">
        <v>2005</v>
      </c>
      <c r="C8" s="21">
        <v>29138.69</v>
      </c>
      <c r="D8" s="22">
        <v>85011</v>
      </c>
    </row>
    <row r="9" spans="1:6" ht="17.399999999999999">
      <c r="A9" s="5"/>
      <c r="B9" s="9">
        <v>2006</v>
      </c>
      <c r="C9" s="20">
        <v>30337.64</v>
      </c>
      <c r="D9" s="10">
        <v>73116</v>
      </c>
    </row>
    <row r="10" spans="1:6" ht="17.399999999999999">
      <c r="A10" s="5"/>
      <c r="B10" s="8">
        <v>2007</v>
      </c>
      <c r="C10" s="21">
        <v>25675.95</v>
      </c>
      <c r="D10" s="22">
        <v>63613</v>
      </c>
    </row>
    <row r="11" spans="1:6" ht="17.399999999999999">
      <c r="A11" s="5"/>
      <c r="B11" s="9">
        <v>2008</v>
      </c>
      <c r="C11" s="20">
        <v>24736.240000000002</v>
      </c>
      <c r="D11" s="10">
        <v>49194</v>
      </c>
    </row>
    <row r="12" spans="1:6" ht="17.399999999999999">
      <c r="A12" s="5"/>
      <c r="B12" s="8">
        <v>2009</v>
      </c>
      <c r="C12" s="21">
        <v>30168.65</v>
      </c>
      <c r="D12" s="22">
        <v>67779</v>
      </c>
    </row>
    <row r="13" spans="1:6" ht="17.399999999999999">
      <c r="A13" s="5"/>
      <c r="B13" s="9">
        <v>2010</v>
      </c>
      <c r="C13" s="50">
        <v>28716.959999999999</v>
      </c>
      <c r="D13" s="10">
        <v>63213</v>
      </c>
    </row>
    <row r="14" spans="1:6" ht="17.399999999999999">
      <c r="A14" s="5"/>
      <c r="B14" s="8">
        <v>2011</v>
      </c>
      <c r="C14" s="51">
        <v>33914.04</v>
      </c>
      <c r="D14" s="22">
        <v>70526</v>
      </c>
    </row>
    <row r="15" spans="1:6" ht="18.75" customHeight="1">
      <c r="B15" s="9">
        <v>2012</v>
      </c>
      <c r="C15" s="50">
        <f>'2012'!C18</f>
        <v>31148.080000000002</v>
      </c>
      <c r="D15" s="10">
        <f>'2012'!D18</f>
        <v>47000</v>
      </c>
    </row>
    <row r="16" spans="1:6" ht="18" customHeight="1">
      <c r="B16" s="8">
        <v>2013</v>
      </c>
      <c r="C16" s="51">
        <f>'2013'!C18</f>
        <v>25394.84</v>
      </c>
      <c r="D16" s="22">
        <f>'2013'!D18</f>
        <v>55394</v>
      </c>
    </row>
    <row r="17" spans="2:4" ht="18" customHeight="1">
      <c r="B17" s="9">
        <v>2014</v>
      </c>
      <c r="C17" s="50">
        <f>'2014'!C18</f>
        <v>13182.710000000001</v>
      </c>
      <c r="D17" s="10">
        <f>'2014'!D18</f>
        <v>52799</v>
      </c>
    </row>
    <row r="18" spans="2:4" ht="19.5" customHeight="1">
      <c r="B18" s="8">
        <v>2015</v>
      </c>
      <c r="C18" s="51">
        <f>'2015'!C18</f>
        <v>20903.72</v>
      </c>
      <c r="D18" s="22">
        <f>'2015'!D18</f>
        <v>47025</v>
      </c>
    </row>
    <row r="19" spans="2:4" ht="18.75" customHeight="1">
      <c r="B19" s="9">
        <v>2016</v>
      </c>
      <c r="C19" s="50">
        <f>'2016'!C18</f>
        <v>19997.169999999998</v>
      </c>
      <c r="D19" s="33">
        <f>'2016'!D18</f>
        <v>47483</v>
      </c>
    </row>
    <row r="20" spans="2:4" ht="19.5" customHeight="1">
      <c r="B20" s="8">
        <v>2017</v>
      </c>
      <c r="C20" s="51">
        <f>'2017'!C18</f>
        <v>18351.09</v>
      </c>
      <c r="D20" s="22">
        <f>'2017'!D18</f>
        <v>47412.08</v>
      </c>
    </row>
    <row r="21" spans="2:4" ht="14.4">
      <c r="B21" s="9">
        <v>2018</v>
      </c>
      <c r="C21" s="50">
        <f>'2018'!C18</f>
        <v>28578.16</v>
      </c>
      <c r="D21" s="33">
        <f>'2018'!D18</f>
        <v>58447</v>
      </c>
    </row>
    <row r="22" spans="2:4" ht="14.4">
      <c r="B22" s="8">
        <v>2019</v>
      </c>
      <c r="C22" s="52">
        <f>'2019'!C18</f>
        <v>46508.189999999995</v>
      </c>
      <c r="D22" s="48">
        <f>'2019'!D18</f>
        <v>77808</v>
      </c>
    </row>
    <row r="23" spans="2:4" ht="14.4">
      <c r="B23" s="9">
        <v>2020</v>
      </c>
      <c r="C23" s="50">
        <f>'2020'!C18</f>
        <v>25019.909999999996</v>
      </c>
      <c r="D23" s="33">
        <f>'2020'!D18</f>
        <v>47513</v>
      </c>
    </row>
    <row r="24" spans="2:4" ht="14.4">
      <c r="B24" s="8">
        <v>2021</v>
      </c>
      <c r="C24" s="52">
        <f>'2021'!C18</f>
        <v>24540.1</v>
      </c>
      <c r="D24" s="48">
        <f>'2021'!D18</f>
        <v>37245</v>
      </c>
    </row>
    <row r="25" spans="2:4" ht="14.4">
      <c r="B25" s="9">
        <v>2022</v>
      </c>
      <c r="C25" s="67">
        <v>58244.88</v>
      </c>
      <c r="D25" s="68">
        <v>74318</v>
      </c>
    </row>
    <row r="26" spans="2:4" ht="14.4">
      <c r="B26" s="8">
        <v>2023</v>
      </c>
      <c r="C26" s="52">
        <v>58850.94</v>
      </c>
      <c r="D26" s="48">
        <v>80630</v>
      </c>
    </row>
    <row r="27" spans="2:4" ht="14.4">
      <c r="B27" s="9">
        <v>2024</v>
      </c>
      <c r="C27" s="67">
        <v>62068.83</v>
      </c>
      <c r="D27" s="68">
        <v>91413</v>
      </c>
    </row>
    <row r="28" spans="2:4">
      <c r="D28" s="69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70" t="s">
        <v>20</v>
      </c>
      <c r="C4" s="71"/>
      <c r="D4" s="72"/>
    </row>
    <row r="5" spans="1:4" ht="18.600000000000001" thickTop="1">
      <c r="A5" s="5"/>
      <c r="B5" s="23" t="s">
        <v>2</v>
      </c>
      <c r="C5" s="24" t="s">
        <v>3</v>
      </c>
      <c r="D5" s="25" t="s">
        <v>4</v>
      </c>
    </row>
    <row r="6" spans="1:4" ht="17.399999999999999">
      <c r="A6" s="5"/>
      <c r="B6" s="14" t="s">
        <v>5</v>
      </c>
      <c r="C6" s="34">
        <v>2391.35</v>
      </c>
      <c r="D6" s="35">
        <v>3619</v>
      </c>
    </row>
    <row r="7" spans="1:4" ht="17.399999999999999">
      <c r="A7" s="5"/>
      <c r="B7" s="12" t="s">
        <v>6</v>
      </c>
      <c r="C7" s="11">
        <v>1945.59</v>
      </c>
      <c r="D7" s="16">
        <v>3076</v>
      </c>
    </row>
    <row r="8" spans="1:4" ht="17.399999999999999">
      <c r="A8" s="5"/>
      <c r="B8" s="14" t="s">
        <v>7</v>
      </c>
      <c r="C8" s="34">
        <v>1702.4</v>
      </c>
      <c r="D8" s="35">
        <v>3281</v>
      </c>
    </row>
    <row r="9" spans="1:4" ht="17.399999999999999">
      <c r="A9" s="5"/>
      <c r="B9" s="12" t="s">
        <v>8</v>
      </c>
      <c r="C9" s="11">
        <v>1929.72</v>
      </c>
      <c r="D9" s="16">
        <v>3720</v>
      </c>
    </row>
    <row r="10" spans="1:4" ht="17.399999999999999">
      <c r="A10" s="5"/>
      <c r="B10" s="14" t="s">
        <v>9</v>
      </c>
      <c r="C10" s="34">
        <v>1891.1</v>
      </c>
      <c r="D10" s="35">
        <v>3912</v>
      </c>
    </row>
    <row r="11" spans="1:4" ht="17.399999999999999">
      <c r="A11" s="5"/>
      <c r="B11" s="12" t="s">
        <v>10</v>
      </c>
      <c r="C11" s="11">
        <v>2154.06</v>
      </c>
      <c r="D11" s="16">
        <v>5245</v>
      </c>
    </row>
    <row r="12" spans="1:4" ht="17.399999999999999">
      <c r="A12" s="5"/>
      <c r="B12" s="14" t="s">
        <v>11</v>
      </c>
      <c r="C12" s="34">
        <v>2054.1999999999998</v>
      </c>
      <c r="D12" s="35">
        <v>4979</v>
      </c>
    </row>
    <row r="13" spans="1:4" ht="17.399999999999999">
      <c r="A13" s="5"/>
      <c r="B13" s="12" t="s">
        <v>12</v>
      </c>
      <c r="C13" s="11">
        <v>2215.4499999999998</v>
      </c>
      <c r="D13" s="16">
        <v>5508</v>
      </c>
    </row>
    <row r="14" spans="1:4" ht="15.6">
      <c r="B14" s="14" t="s">
        <v>13</v>
      </c>
      <c r="C14" s="34">
        <v>2266.88</v>
      </c>
      <c r="D14" s="35">
        <v>5820</v>
      </c>
    </row>
    <row r="15" spans="1:4" ht="15.6">
      <c r="B15" s="12" t="s">
        <v>14</v>
      </c>
      <c r="C15" s="26">
        <v>2140.96</v>
      </c>
      <c r="D15" s="13">
        <v>5302</v>
      </c>
    </row>
    <row r="16" spans="1:4" ht="15.6">
      <c r="B16" s="14" t="s">
        <v>15</v>
      </c>
      <c r="C16" s="27">
        <v>2368.5100000000002</v>
      </c>
      <c r="D16" s="15">
        <v>5770</v>
      </c>
    </row>
    <row r="17" spans="2:4" ht="15.6">
      <c r="B17" s="12" t="s">
        <v>16</v>
      </c>
      <c r="C17" s="26">
        <v>2334.62</v>
      </c>
      <c r="D17" s="13">
        <v>5162</v>
      </c>
    </row>
    <row r="18" spans="2:4" ht="16.2" thickBot="1">
      <c r="B18" s="36" t="s">
        <v>17</v>
      </c>
      <c r="C18" s="31">
        <f>SUM(C6:C17)</f>
        <v>25394.84</v>
      </c>
      <c r="D18" s="32">
        <f>SUM(D6:D17)</f>
        <v>55394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70" t="s">
        <v>20</v>
      </c>
      <c r="C4" s="71"/>
      <c r="D4" s="72"/>
    </row>
    <row r="5" spans="1:4" ht="18.600000000000001" thickTop="1">
      <c r="A5" s="5"/>
      <c r="B5" s="23" t="s">
        <v>2</v>
      </c>
      <c r="C5" s="24" t="s">
        <v>3</v>
      </c>
      <c r="D5" s="25" t="s">
        <v>4</v>
      </c>
    </row>
    <row r="6" spans="1:4" ht="17.399999999999999">
      <c r="A6" s="5"/>
      <c r="B6" s="14" t="s">
        <v>5</v>
      </c>
      <c r="C6" s="34">
        <v>1198.8</v>
      </c>
      <c r="D6" s="35">
        <v>4048</v>
      </c>
    </row>
    <row r="7" spans="1:4" ht="17.399999999999999">
      <c r="A7" s="5"/>
      <c r="B7" s="12" t="s">
        <v>6</v>
      </c>
      <c r="C7" s="11">
        <v>1305.42</v>
      </c>
      <c r="D7" s="16">
        <v>5113</v>
      </c>
    </row>
    <row r="8" spans="1:4" ht="17.399999999999999">
      <c r="A8" s="5"/>
      <c r="B8" s="14" t="s">
        <v>7</v>
      </c>
      <c r="C8" s="34">
        <v>1151.68</v>
      </c>
      <c r="D8" s="35">
        <v>4612</v>
      </c>
    </row>
    <row r="9" spans="1:4" ht="17.399999999999999">
      <c r="A9" s="5"/>
      <c r="B9" s="12" t="s">
        <v>8</v>
      </c>
      <c r="C9" s="11">
        <v>963.21</v>
      </c>
      <c r="D9" s="16">
        <v>4019</v>
      </c>
    </row>
    <row r="10" spans="1:4" ht="17.399999999999999">
      <c r="A10" s="5"/>
      <c r="B10" s="14" t="s">
        <v>9</v>
      </c>
      <c r="C10" s="34">
        <v>1082.1199999999999</v>
      </c>
      <c r="D10" s="35">
        <v>4427</v>
      </c>
    </row>
    <row r="11" spans="1:4" ht="17.399999999999999">
      <c r="A11" s="5"/>
      <c r="B11" s="12" t="s">
        <v>10</v>
      </c>
      <c r="C11" s="11">
        <v>1209.75</v>
      </c>
      <c r="D11" s="16">
        <v>5313</v>
      </c>
    </row>
    <row r="12" spans="1:4" ht="17.399999999999999">
      <c r="A12" s="5"/>
      <c r="B12" s="14" t="s">
        <v>11</v>
      </c>
      <c r="C12" s="34">
        <v>1349.42</v>
      </c>
      <c r="D12" s="35">
        <v>5034</v>
      </c>
    </row>
    <row r="13" spans="1:4" ht="17.399999999999999">
      <c r="A13" s="5"/>
      <c r="B13" s="12" t="s">
        <v>12</v>
      </c>
      <c r="C13" s="11">
        <v>1352</v>
      </c>
      <c r="D13" s="16">
        <v>5651</v>
      </c>
    </row>
    <row r="14" spans="1:4" ht="15.6">
      <c r="B14" s="14" t="s">
        <v>13</v>
      </c>
      <c r="C14" s="34">
        <v>633.37</v>
      </c>
      <c r="D14" s="35">
        <v>4307</v>
      </c>
    </row>
    <row r="15" spans="1:4" ht="15.6">
      <c r="B15" s="12" t="s">
        <v>14</v>
      </c>
      <c r="C15" s="26">
        <v>956.65</v>
      </c>
      <c r="D15" s="13">
        <v>3469</v>
      </c>
    </row>
    <row r="16" spans="1:4" ht="15.6">
      <c r="B16" s="14" t="s">
        <v>15</v>
      </c>
      <c r="C16" s="27">
        <v>948.07</v>
      </c>
      <c r="D16" s="15">
        <v>3272</v>
      </c>
    </row>
    <row r="17" spans="2:4" ht="15.6">
      <c r="B17" s="12" t="s">
        <v>16</v>
      </c>
      <c r="C17" s="26">
        <v>1032.22</v>
      </c>
      <c r="D17" s="13">
        <v>3534</v>
      </c>
    </row>
    <row r="18" spans="2:4" ht="16.2" thickBot="1">
      <c r="B18" s="36" t="s">
        <v>17</v>
      </c>
      <c r="C18" s="31">
        <f>SUM(C6:C17)</f>
        <v>13182.710000000001</v>
      </c>
      <c r="D18" s="32">
        <f>SUM(D6:D17)</f>
        <v>52799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70" t="s">
        <v>20</v>
      </c>
      <c r="C4" s="71"/>
      <c r="D4" s="72"/>
    </row>
    <row r="5" spans="1:4" ht="18.600000000000001" thickTop="1">
      <c r="A5" s="5"/>
      <c r="B5" s="23" t="s">
        <v>2</v>
      </c>
      <c r="C5" s="24" t="s">
        <v>3</v>
      </c>
      <c r="D5" s="25" t="s">
        <v>4</v>
      </c>
    </row>
    <row r="6" spans="1:4" ht="17.399999999999999">
      <c r="A6" s="5"/>
      <c r="B6" s="14" t="s">
        <v>5</v>
      </c>
      <c r="C6" s="34">
        <v>2037.11</v>
      </c>
      <c r="D6" s="35">
        <v>3768</v>
      </c>
    </row>
    <row r="7" spans="1:4" ht="17.399999999999999">
      <c r="A7" s="5"/>
      <c r="B7" s="12" t="s">
        <v>6</v>
      </c>
      <c r="C7" s="11">
        <v>1269.1500000000001</v>
      </c>
      <c r="D7" s="16">
        <v>3518</v>
      </c>
    </row>
    <row r="8" spans="1:4" ht="17.399999999999999">
      <c r="A8" s="5"/>
      <c r="B8" s="14" t="s">
        <v>7</v>
      </c>
      <c r="C8" s="34">
        <v>930.93</v>
      </c>
      <c r="D8" s="35">
        <v>3464</v>
      </c>
    </row>
    <row r="9" spans="1:4" ht="17.399999999999999">
      <c r="A9" s="5"/>
      <c r="B9" s="12" t="s">
        <v>8</v>
      </c>
      <c r="C9" s="11">
        <v>2078.8200000000002</v>
      </c>
      <c r="D9" s="16">
        <v>3400</v>
      </c>
    </row>
    <row r="10" spans="1:4" ht="17.399999999999999">
      <c r="A10" s="5"/>
      <c r="B10" s="14" t="s">
        <v>9</v>
      </c>
      <c r="C10" s="34">
        <v>1492.83</v>
      </c>
      <c r="D10" s="35">
        <v>3105</v>
      </c>
    </row>
    <row r="11" spans="1:4" ht="17.399999999999999">
      <c r="A11" s="5"/>
      <c r="B11" s="12" t="s">
        <v>10</v>
      </c>
      <c r="C11" s="11">
        <v>1415.68</v>
      </c>
      <c r="D11" s="16">
        <v>3114</v>
      </c>
    </row>
    <row r="12" spans="1:4" ht="17.399999999999999">
      <c r="A12" s="5"/>
      <c r="B12" s="14" t="s">
        <v>11</v>
      </c>
      <c r="C12" s="34">
        <v>1925.13</v>
      </c>
      <c r="D12" s="35">
        <v>4388</v>
      </c>
    </row>
    <row r="13" spans="1:4" ht="17.399999999999999">
      <c r="A13" s="5"/>
      <c r="B13" s="12" t="s">
        <v>12</v>
      </c>
      <c r="C13" s="11">
        <v>2323.9699999999998</v>
      </c>
      <c r="D13" s="16">
        <v>5441</v>
      </c>
    </row>
    <row r="14" spans="1:4" ht="15.6">
      <c r="B14" s="14" t="s">
        <v>13</v>
      </c>
      <c r="C14" s="34">
        <v>2086.7800000000002</v>
      </c>
      <c r="D14" s="35">
        <v>4740</v>
      </c>
    </row>
    <row r="15" spans="1:4" ht="15.6">
      <c r="B15" s="12" t="s">
        <v>14</v>
      </c>
      <c r="C15" s="26">
        <v>1769.96</v>
      </c>
      <c r="D15" s="13">
        <v>4195</v>
      </c>
    </row>
    <row r="16" spans="1:4" ht="15.6">
      <c r="B16" s="14" t="s">
        <v>15</v>
      </c>
      <c r="C16" s="27">
        <v>1914.46</v>
      </c>
      <c r="D16" s="15">
        <v>4251</v>
      </c>
    </row>
    <row r="17" spans="2:4" ht="15.6">
      <c r="B17" s="12" t="s">
        <v>16</v>
      </c>
      <c r="C17" s="26">
        <v>1658.9</v>
      </c>
      <c r="D17" s="13">
        <v>3641</v>
      </c>
    </row>
    <row r="18" spans="2:4" ht="16.2" thickBot="1">
      <c r="B18" s="36" t="s">
        <v>17</v>
      </c>
      <c r="C18" s="31">
        <f>SUM(C6:C17)</f>
        <v>20903.72</v>
      </c>
      <c r="D18" s="32">
        <f>SUM(D6:D17)</f>
        <v>47025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/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2" spans="1:4">
      <c r="A2"/>
    </row>
    <row r="3" spans="1:4" ht="15" thickBot="1"/>
    <row r="4" spans="1:4" ht="21.6" thickBot="1">
      <c r="B4" s="70" t="s">
        <v>20</v>
      </c>
      <c r="C4" s="71"/>
      <c r="D4" s="72"/>
    </row>
    <row r="5" spans="1:4" s="41" customFormat="1" ht="20.25" customHeight="1" thickTop="1">
      <c r="A5" s="39"/>
      <c r="B5" s="42" t="s">
        <v>2</v>
      </c>
      <c r="C5" s="43" t="s">
        <v>18</v>
      </c>
      <c r="D5" s="44" t="s">
        <v>4</v>
      </c>
    </row>
    <row r="6" spans="1:4" ht="17.399999999999999">
      <c r="A6" s="5"/>
      <c r="B6" s="14" t="s">
        <v>5</v>
      </c>
      <c r="C6" s="34">
        <v>2101.9899999999998</v>
      </c>
      <c r="D6" s="35">
        <v>3036</v>
      </c>
    </row>
    <row r="7" spans="1:4" ht="17.399999999999999">
      <c r="A7" s="5"/>
      <c r="B7" s="12" t="s">
        <v>6</v>
      </c>
      <c r="C7" s="11">
        <v>1415.68</v>
      </c>
      <c r="D7" s="16">
        <v>2925</v>
      </c>
    </row>
    <row r="8" spans="1:4" ht="17.399999999999999">
      <c r="A8" s="5"/>
      <c r="B8" s="14" t="s">
        <v>7</v>
      </c>
      <c r="C8" s="34">
        <v>1129.42</v>
      </c>
      <c r="D8" s="35">
        <v>3637</v>
      </c>
    </row>
    <row r="9" spans="1:4" ht="17.399999999999999">
      <c r="A9" s="5"/>
      <c r="B9" s="12" t="s">
        <v>8</v>
      </c>
      <c r="C9" s="11">
        <v>1501.67</v>
      </c>
      <c r="D9" s="16">
        <v>3219</v>
      </c>
    </row>
    <row r="10" spans="1:4" ht="17.399999999999999">
      <c r="A10" s="5"/>
      <c r="B10" s="14" t="s">
        <v>9</v>
      </c>
      <c r="C10" s="34">
        <v>1778.7</v>
      </c>
      <c r="D10" s="35">
        <v>4322</v>
      </c>
    </row>
    <row r="11" spans="1:4" ht="17.399999999999999">
      <c r="A11" s="5"/>
      <c r="B11" s="12" t="s">
        <v>10</v>
      </c>
      <c r="C11" s="11">
        <v>1551.57</v>
      </c>
      <c r="D11" s="16">
        <v>4056</v>
      </c>
    </row>
    <row r="12" spans="1:4" ht="17.399999999999999">
      <c r="A12" s="5"/>
      <c r="B12" s="14" t="s">
        <v>11</v>
      </c>
      <c r="C12" s="34">
        <v>1761.64</v>
      </c>
      <c r="D12" s="35">
        <v>4467</v>
      </c>
    </row>
    <row r="13" spans="1:4" ht="17.399999999999999">
      <c r="A13" s="5"/>
      <c r="B13" s="12" t="s">
        <v>12</v>
      </c>
      <c r="C13" s="11">
        <v>1720.6</v>
      </c>
      <c r="D13" s="16">
        <v>4221</v>
      </c>
    </row>
    <row r="14" spans="1:4" ht="17.399999999999999">
      <c r="A14" s="5"/>
      <c r="B14" s="14" t="s">
        <v>13</v>
      </c>
      <c r="C14" s="34">
        <v>1903.76</v>
      </c>
      <c r="D14" s="35">
        <v>4634</v>
      </c>
    </row>
    <row r="15" spans="1:4" ht="15.6">
      <c r="B15" s="12" t="s">
        <v>14</v>
      </c>
      <c r="C15" s="26">
        <v>1624.77</v>
      </c>
      <c r="D15" s="13">
        <v>3832</v>
      </c>
    </row>
    <row r="16" spans="1:4" ht="15.6">
      <c r="B16" s="14" t="s">
        <v>15</v>
      </c>
      <c r="C16" s="27">
        <v>1939.76</v>
      </c>
      <c r="D16" s="15">
        <v>4922</v>
      </c>
    </row>
    <row r="17" spans="2:4" ht="15.6">
      <c r="B17" s="12" t="s">
        <v>16</v>
      </c>
      <c r="C17" s="26">
        <v>1567.61</v>
      </c>
      <c r="D17" s="13">
        <v>4212</v>
      </c>
    </row>
    <row r="18" spans="2:4" ht="16.2" thickBot="1">
      <c r="B18" s="36" t="s">
        <v>17</v>
      </c>
      <c r="C18" s="31">
        <f>SUM(C6:C17)</f>
        <v>19997.169999999998</v>
      </c>
      <c r="D18" s="32">
        <f>SUM(D6:D17)</f>
        <v>47483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70" t="s">
        <v>20</v>
      </c>
      <c r="C4" s="71"/>
      <c r="D4" s="72"/>
    </row>
    <row r="5" spans="1:4" ht="18.600000000000001" thickTop="1">
      <c r="A5" s="5"/>
      <c r="B5" s="23" t="s">
        <v>2</v>
      </c>
      <c r="C5" s="24" t="s">
        <v>18</v>
      </c>
      <c r="D5" s="25" t="s">
        <v>4</v>
      </c>
    </row>
    <row r="6" spans="1:4" ht="17.399999999999999">
      <c r="A6" s="5"/>
      <c r="B6" s="37" t="s">
        <v>5</v>
      </c>
      <c r="C6" s="34">
        <v>1500.62</v>
      </c>
      <c r="D6" s="38">
        <v>4340</v>
      </c>
    </row>
    <row r="7" spans="1:4" ht="17.399999999999999">
      <c r="A7" s="5"/>
      <c r="B7" s="12" t="s">
        <v>6</v>
      </c>
      <c r="C7" s="28">
        <v>1844.32</v>
      </c>
      <c r="D7" s="29">
        <v>4433.08</v>
      </c>
    </row>
    <row r="8" spans="1:4" ht="17.399999999999999">
      <c r="A8" s="5"/>
      <c r="B8" s="37" t="s">
        <v>7</v>
      </c>
      <c r="C8" s="34">
        <v>1599.98</v>
      </c>
      <c r="D8" s="38">
        <v>3570</v>
      </c>
    </row>
    <row r="9" spans="1:4" ht="17.399999999999999">
      <c r="A9" s="5"/>
      <c r="B9" s="12" t="s">
        <v>8</v>
      </c>
      <c r="C9" s="11">
        <v>1436.11</v>
      </c>
      <c r="D9" s="16">
        <v>4057</v>
      </c>
    </row>
    <row r="10" spans="1:4" ht="17.399999999999999">
      <c r="A10" s="5"/>
      <c r="B10" s="14" t="s">
        <v>9</v>
      </c>
      <c r="C10" s="34">
        <v>1726.52</v>
      </c>
      <c r="D10" s="35">
        <v>4061</v>
      </c>
    </row>
    <row r="11" spans="1:4" ht="17.399999999999999">
      <c r="A11" s="5"/>
      <c r="B11" s="12" t="s">
        <v>10</v>
      </c>
      <c r="C11" s="11">
        <v>1406.2</v>
      </c>
      <c r="D11" s="16">
        <v>3911</v>
      </c>
    </row>
    <row r="12" spans="1:4" ht="17.399999999999999">
      <c r="A12" s="5"/>
      <c r="B12" s="14" t="s">
        <v>11</v>
      </c>
      <c r="C12" s="34">
        <v>1955.66</v>
      </c>
      <c r="D12" s="35">
        <v>5322</v>
      </c>
    </row>
    <row r="13" spans="1:4" ht="17.399999999999999">
      <c r="A13" s="5"/>
      <c r="B13" s="12" t="s">
        <v>12</v>
      </c>
      <c r="C13" s="11">
        <v>1529.26</v>
      </c>
      <c r="D13" s="16">
        <v>3820</v>
      </c>
    </row>
    <row r="14" spans="1:4" ht="15.6">
      <c r="B14" s="14" t="s">
        <v>13</v>
      </c>
      <c r="C14" s="34">
        <v>1454.67</v>
      </c>
      <c r="D14" s="35">
        <v>3834</v>
      </c>
    </row>
    <row r="15" spans="1:4" ht="15.6">
      <c r="B15" s="12" t="s">
        <v>14</v>
      </c>
      <c r="C15" s="26">
        <v>1241.98</v>
      </c>
      <c r="D15" s="13">
        <v>3511</v>
      </c>
    </row>
    <row r="16" spans="1:4" ht="15.6">
      <c r="B16" s="14" t="s">
        <v>15</v>
      </c>
      <c r="C16" s="27">
        <v>1305.31</v>
      </c>
      <c r="D16" s="15">
        <v>3224</v>
      </c>
    </row>
    <row r="17" spans="2:4" ht="15.6">
      <c r="B17" s="12" t="s">
        <v>16</v>
      </c>
      <c r="C17" s="26">
        <v>1350.46</v>
      </c>
      <c r="D17" s="13">
        <v>3329</v>
      </c>
    </row>
    <row r="18" spans="2:4" ht="16.2" thickBot="1">
      <c r="B18" s="30" t="s">
        <v>17</v>
      </c>
      <c r="C18" s="31">
        <f>SUM(C6:C17)</f>
        <v>18351.09</v>
      </c>
      <c r="D18" s="32">
        <f>SUM(D6:D17)</f>
        <v>47412.08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6" sqref="D6"/>
    </sheetView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70" t="s">
        <v>20</v>
      </c>
      <c r="C4" s="71"/>
      <c r="D4" s="72"/>
    </row>
    <row r="5" spans="1:4" ht="18.600000000000001" thickTop="1">
      <c r="A5" s="5"/>
      <c r="B5" s="23" t="s">
        <v>2</v>
      </c>
      <c r="C5" s="24" t="s">
        <v>18</v>
      </c>
      <c r="D5" s="25" t="s">
        <v>4</v>
      </c>
    </row>
    <row r="6" spans="1:4" ht="17.399999999999999">
      <c r="A6" s="5"/>
      <c r="B6" s="37" t="s">
        <v>5</v>
      </c>
      <c r="C6" s="34">
        <v>1831.31</v>
      </c>
      <c r="D6" s="35">
        <v>4329</v>
      </c>
    </row>
    <row r="7" spans="1:4" ht="17.399999999999999">
      <c r="A7" s="5"/>
      <c r="B7" s="12" t="s">
        <v>6</v>
      </c>
      <c r="C7" s="11">
        <v>2087</v>
      </c>
      <c r="D7" s="16">
        <v>4678</v>
      </c>
    </row>
    <row r="8" spans="1:4" ht="17.399999999999999">
      <c r="A8" s="5"/>
      <c r="B8" s="37" t="s">
        <v>7</v>
      </c>
      <c r="C8" s="34">
        <v>1891.16</v>
      </c>
      <c r="D8" s="35">
        <v>4200</v>
      </c>
    </row>
    <row r="9" spans="1:4" ht="17.399999999999999">
      <c r="A9" s="5"/>
      <c r="B9" s="12" t="s">
        <v>8</v>
      </c>
      <c r="C9" s="11">
        <v>3053.04</v>
      </c>
      <c r="D9" s="16">
        <v>4980</v>
      </c>
    </row>
    <row r="10" spans="1:4" ht="17.399999999999999">
      <c r="A10" s="5"/>
      <c r="B10" s="37" t="s">
        <v>9</v>
      </c>
      <c r="C10" s="34">
        <v>2215.81</v>
      </c>
      <c r="D10" s="35">
        <v>5367</v>
      </c>
    </row>
    <row r="11" spans="1:4" ht="17.399999999999999">
      <c r="A11" s="5"/>
      <c r="B11" s="12" t="s">
        <v>10</v>
      </c>
      <c r="C11" s="26">
        <v>2771.53</v>
      </c>
      <c r="D11" s="13">
        <v>5517</v>
      </c>
    </row>
    <row r="12" spans="1:4" ht="17.399999999999999">
      <c r="A12" s="5"/>
      <c r="B12" s="37" t="s">
        <v>11</v>
      </c>
      <c r="C12" s="34">
        <v>2937.89</v>
      </c>
      <c r="D12" s="35">
        <v>5890</v>
      </c>
    </row>
    <row r="13" spans="1:4" ht="15.6">
      <c r="B13" s="12" t="s">
        <v>12</v>
      </c>
      <c r="C13" s="11">
        <v>3133.78</v>
      </c>
      <c r="D13" s="16">
        <v>6150</v>
      </c>
    </row>
    <row r="14" spans="1:4" ht="15.6">
      <c r="B14" s="37" t="s">
        <v>13</v>
      </c>
      <c r="C14" s="34">
        <v>2716.35</v>
      </c>
      <c r="D14" s="35">
        <v>5483</v>
      </c>
    </row>
    <row r="15" spans="1:4" ht="15.6">
      <c r="B15" s="12" t="s">
        <v>14</v>
      </c>
      <c r="C15" s="11">
        <v>1962.5</v>
      </c>
      <c r="D15" s="16">
        <v>3556</v>
      </c>
    </row>
    <row r="16" spans="1:4" ht="18.75" customHeight="1">
      <c r="B16" s="37" t="s">
        <v>15</v>
      </c>
      <c r="C16" s="34">
        <v>2091.66</v>
      </c>
      <c r="D16" s="35">
        <v>4281</v>
      </c>
    </row>
    <row r="17" spans="1:4" ht="17.399999999999999">
      <c r="A17" s="5"/>
      <c r="B17" s="45" t="s">
        <v>16</v>
      </c>
      <c r="C17" s="11">
        <v>1886.13</v>
      </c>
      <c r="D17" s="16">
        <f>3687+329</f>
        <v>4016</v>
      </c>
    </row>
    <row r="18" spans="1:4" ht="16.2" thickBot="1">
      <c r="B18" s="30" t="s">
        <v>17</v>
      </c>
      <c r="C18" s="31">
        <f>SUM(C6:C17)</f>
        <v>28578.16</v>
      </c>
      <c r="D18" s="32">
        <f>SUM(D6:D17)</f>
        <v>58447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70" t="s">
        <v>20</v>
      </c>
      <c r="C4" s="71"/>
      <c r="D4" s="72"/>
    </row>
    <row r="5" spans="1:4" ht="18.600000000000001" thickTop="1">
      <c r="A5" s="5"/>
      <c r="B5" s="23" t="s">
        <v>2</v>
      </c>
      <c r="C5" s="24" t="s">
        <v>18</v>
      </c>
      <c r="D5" s="25" t="s">
        <v>4</v>
      </c>
    </row>
    <row r="6" spans="1:4" ht="17.399999999999999">
      <c r="A6" s="5"/>
      <c r="B6" s="37" t="s">
        <v>5</v>
      </c>
      <c r="C6" s="27">
        <v>1886.36</v>
      </c>
      <c r="D6" s="15">
        <f>3562+285</f>
        <v>3847</v>
      </c>
    </row>
    <row r="7" spans="1:4" ht="17.399999999999999">
      <c r="A7" s="5"/>
      <c r="B7" s="12" t="s">
        <v>6</v>
      </c>
      <c r="C7" s="11">
        <v>1523.25</v>
      </c>
      <c r="D7" s="16">
        <f>3902+350</f>
        <v>4252</v>
      </c>
    </row>
    <row r="8" spans="1:4" ht="17.399999999999999">
      <c r="A8" s="5"/>
      <c r="B8" s="37" t="s">
        <v>7</v>
      </c>
      <c r="C8" s="34">
        <v>1888.32</v>
      </c>
      <c r="D8" s="35">
        <f>292+3344</f>
        <v>3636</v>
      </c>
    </row>
    <row r="9" spans="1:4" ht="17.399999999999999">
      <c r="A9" s="5"/>
      <c r="B9" s="12" t="s">
        <v>8</v>
      </c>
      <c r="C9" s="11">
        <v>2766.32</v>
      </c>
      <c r="D9" s="16">
        <f>353+3802</f>
        <v>4155</v>
      </c>
    </row>
    <row r="10" spans="1:4" ht="17.399999999999999">
      <c r="A10" s="5"/>
      <c r="B10" s="37" t="s">
        <v>9</v>
      </c>
      <c r="C10" s="34">
        <v>2048.4699999999998</v>
      </c>
      <c r="D10" s="35">
        <f>320+3842</f>
        <v>4162</v>
      </c>
    </row>
    <row r="11" spans="1:4" ht="17.399999999999999">
      <c r="A11" s="5"/>
      <c r="B11" s="12" t="s">
        <v>10</v>
      </c>
      <c r="C11" s="26">
        <v>2245.4699999999998</v>
      </c>
      <c r="D11" s="13">
        <f>4103+400</f>
        <v>4503</v>
      </c>
    </row>
    <row r="12" spans="1:4" ht="17.399999999999999">
      <c r="A12" s="5"/>
      <c r="B12" s="37" t="s">
        <v>11</v>
      </c>
      <c r="C12" s="34">
        <v>4189.99</v>
      </c>
      <c r="D12" s="35">
        <f>6139+840</f>
        <v>6979</v>
      </c>
    </row>
    <row r="13" spans="1:4" ht="15.6">
      <c r="B13" s="12" t="s">
        <v>12</v>
      </c>
      <c r="C13" s="11">
        <v>4363.3</v>
      </c>
      <c r="D13" s="16">
        <f>6384+895</f>
        <v>7279</v>
      </c>
    </row>
    <row r="14" spans="1:4" ht="15.6">
      <c r="B14" s="37" t="s">
        <v>13</v>
      </c>
      <c r="C14" s="34">
        <v>7497.31</v>
      </c>
      <c r="D14" s="35">
        <f>9354+1722</f>
        <v>11076</v>
      </c>
    </row>
    <row r="15" spans="1:4" ht="15.6">
      <c r="B15" s="12" t="s">
        <v>14</v>
      </c>
      <c r="C15" s="11">
        <v>6797.85</v>
      </c>
      <c r="D15" s="16">
        <f>8397+1537</f>
        <v>9934</v>
      </c>
    </row>
    <row r="16" spans="1:4" ht="18.75" customHeight="1">
      <c r="B16" s="37" t="s">
        <v>15</v>
      </c>
      <c r="C16" s="34">
        <v>6256.95</v>
      </c>
      <c r="D16" s="35">
        <v>9768</v>
      </c>
    </row>
    <row r="17" spans="1:4" ht="17.399999999999999">
      <c r="A17" s="5"/>
      <c r="B17" s="12" t="s">
        <v>16</v>
      </c>
      <c r="C17" s="26">
        <v>5044.6000000000004</v>
      </c>
      <c r="D17" s="13">
        <v>8217</v>
      </c>
    </row>
    <row r="18" spans="1:4" ht="16.2" thickBot="1">
      <c r="B18" s="30" t="s">
        <v>17</v>
      </c>
      <c r="C18" s="31">
        <f>SUM(C6:C17)</f>
        <v>46508.189999999995</v>
      </c>
      <c r="D18" s="32">
        <f>SUM(D6:D17)</f>
        <v>77808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topLeftCell="A4" workbookViewId="0">
      <selection activeCell="B9" sqref="B9:D17"/>
    </sheetView>
  </sheetViews>
  <sheetFormatPr defaultRowHeight="14.4"/>
  <cols>
    <col min="1" max="1" width="25.44140625" customWidth="1"/>
    <col min="2" max="2" width="22.88671875" customWidth="1"/>
    <col min="3" max="3" width="24.5546875" customWidth="1"/>
    <col min="4" max="4" width="26.44140625" bestFit="1" customWidth="1"/>
  </cols>
  <sheetData>
    <row r="2" spans="1:4">
      <c r="A2" s="1"/>
    </row>
    <row r="3" spans="1:4" ht="15" thickBot="1">
      <c r="A3" s="1"/>
    </row>
    <row r="4" spans="1:4" ht="45" thickBot="1">
      <c r="A4" s="3"/>
      <c r="B4" s="70" t="s">
        <v>20</v>
      </c>
      <c r="C4" s="71"/>
      <c r="D4" s="72"/>
    </row>
    <row r="5" spans="1:4" ht="18.600000000000001" thickTop="1">
      <c r="A5" s="5"/>
      <c r="B5" s="23" t="s">
        <v>2</v>
      </c>
      <c r="C5" s="24" t="s">
        <v>18</v>
      </c>
      <c r="D5" s="25" t="s">
        <v>4</v>
      </c>
    </row>
    <row r="6" spans="1:4" ht="17.399999999999999">
      <c r="A6" s="5"/>
      <c r="B6" s="37" t="s">
        <v>5</v>
      </c>
      <c r="C6" s="27">
        <v>3785.37</v>
      </c>
      <c r="D6" s="15">
        <f>6367+748</f>
        <v>7115</v>
      </c>
    </row>
    <row r="7" spans="1:4" ht="17.399999999999999">
      <c r="A7" s="5"/>
      <c r="B7" s="12" t="s">
        <v>6</v>
      </c>
      <c r="C7" s="11">
        <v>1610.8</v>
      </c>
      <c r="D7" s="16">
        <f>4202+456</f>
        <v>4658</v>
      </c>
    </row>
    <row r="8" spans="1:4" ht="17.399999999999999">
      <c r="A8" s="5"/>
      <c r="B8" s="37" t="s">
        <v>7</v>
      </c>
      <c r="C8" s="34">
        <v>2405.84</v>
      </c>
      <c r="D8" s="35">
        <f>4123+447</f>
        <v>4570</v>
      </c>
    </row>
    <row r="9" spans="1:4" ht="17.399999999999999">
      <c r="A9" s="5"/>
      <c r="B9" s="12" t="s">
        <v>8</v>
      </c>
      <c r="C9" s="11">
        <v>2861.16</v>
      </c>
      <c r="D9" s="16">
        <f>4536+630</f>
        <v>5166</v>
      </c>
    </row>
    <row r="10" spans="1:4" ht="17.399999999999999">
      <c r="A10" s="5"/>
      <c r="B10" s="37" t="s">
        <v>9</v>
      </c>
      <c r="C10" s="34">
        <v>1825.56</v>
      </c>
      <c r="D10" s="35">
        <f>3384+358</f>
        <v>3742</v>
      </c>
    </row>
    <row r="11" spans="1:4" ht="17.399999999999999">
      <c r="A11" s="5"/>
      <c r="B11" s="12" t="s">
        <v>10</v>
      </c>
      <c r="C11" s="26">
        <v>1643.71</v>
      </c>
      <c r="D11" s="13">
        <f>2878+365</f>
        <v>3243</v>
      </c>
    </row>
    <row r="12" spans="1:4" ht="17.399999999999999">
      <c r="A12" s="5"/>
      <c r="B12" s="37" t="s">
        <v>11</v>
      </c>
      <c r="C12" s="34">
        <v>1736.38</v>
      </c>
      <c r="D12" s="35">
        <f>2993+380</f>
        <v>3373</v>
      </c>
    </row>
    <row r="13" spans="1:4" ht="15.6">
      <c r="A13" s="1"/>
      <c r="B13" s="12" t="s">
        <v>12</v>
      </c>
      <c r="C13" s="11">
        <v>2045.28</v>
      </c>
      <c r="D13" s="16">
        <f>3459+486</f>
        <v>3945</v>
      </c>
    </row>
    <row r="14" spans="1:4" ht="15.6">
      <c r="A14" s="1"/>
      <c r="B14" s="37" t="s">
        <v>13</v>
      </c>
      <c r="C14" s="34">
        <v>1830.06</v>
      </c>
      <c r="D14" s="35">
        <f>3268+403</f>
        <v>3671</v>
      </c>
    </row>
    <row r="15" spans="1:4" ht="15.6">
      <c r="A15" s="1"/>
      <c r="B15" s="12" t="s">
        <v>14</v>
      </c>
      <c r="C15" s="11">
        <v>825.53</v>
      </c>
      <c r="D15" s="16">
        <f>2528+336</f>
        <v>2864</v>
      </c>
    </row>
    <row r="16" spans="1:4" ht="15.6">
      <c r="A16" s="1"/>
      <c r="B16" s="37" t="s">
        <v>15</v>
      </c>
      <c r="C16" s="34">
        <v>828.69</v>
      </c>
      <c r="D16" s="35">
        <f>2081+221</f>
        <v>2302</v>
      </c>
    </row>
    <row r="17" spans="1:4" ht="17.399999999999999">
      <c r="A17" s="5"/>
      <c r="B17" s="12" t="s">
        <v>16</v>
      </c>
      <c r="C17" s="26">
        <v>3621.53</v>
      </c>
      <c r="D17" s="13">
        <f>2638+226</f>
        <v>2864</v>
      </c>
    </row>
    <row r="18" spans="1:4" ht="16.2" thickBot="1">
      <c r="A18" s="1"/>
      <c r="B18" s="30" t="s">
        <v>17</v>
      </c>
      <c r="C18" s="31">
        <f>SUM(C6:C17)</f>
        <v>25019.909999999996</v>
      </c>
      <c r="D18" s="32">
        <f>SUM(D6:D17)</f>
        <v>47513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2025-11-04T18:31:47Z</dcterms:modified>
</cp:coreProperties>
</file>