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Alta Tensão\FAUrb e Centro de Artes- Bloco 1\"/>
    </mc:Choice>
  </mc:AlternateContent>
  <bookViews>
    <workbookView xWindow="0" yWindow="0" windowWidth="23040" windowHeight="9372" firstSheet="2" activeTab="14"/>
  </bookViews>
  <sheets>
    <sheet name="2012" sheetId="2" r:id="rId1"/>
    <sheet name="2013" sheetId="3" r:id="rId2"/>
    <sheet name="2014" sheetId="4" r:id="rId3"/>
    <sheet name="2015" sheetId="5" r:id="rId4"/>
    <sheet name="2016" sheetId="7" r:id="rId5"/>
    <sheet name="2017" sheetId="8" r:id="rId6"/>
    <sheet name="2018" sheetId="9" r:id="rId7"/>
    <sheet name="2019" sheetId="10" r:id="rId8"/>
    <sheet name="2020" sheetId="11" r:id="rId9"/>
    <sheet name="2021" sheetId="12" r:id="rId10"/>
    <sheet name="2022" sheetId="13" r:id="rId11"/>
    <sheet name="2023" sheetId="14" r:id="rId12"/>
    <sheet name="2024" sheetId="15" r:id="rId13"/>
    <sheet name="2025" sheetId="16" r:id="rId14"/>
    <sheet name="Gráfico" sheetId="6" r:id="rId15"/>
    <sheet name="HISTORICO" sheetId="1" r:id="rId1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6" l="1"/>
  <c r="C18" i="16"/>
  <c r="D18" i="15" l="1"/>
  <c r="C18" i="15"/>
  <c r="D18" i="14" l="1"/>
  <c r="C18" i="14"/>
  <c r="D13" i="13"/>
  <c r="D12" i="13"/>
  <c r="D10" i="13" l="1"/>
  <c r="D9" i="13"/>
  <c r="D11" i="13"/>
  <c r="D6" i="13"/>
  <c r="D7" i="13"/>
  <c r="D8" i="13"/>
  <c r="C18" i="13"/>
  <c r="D18" i="13" l="1"/>
  <c r="D9" i="12"/>
  <c r="D10" i="12"/>
  <c r="D11" i="12"/>
  <c r="D12" i="12"/>
  <c r="D13" i="12"/>
  <c r="D14" i="12"/>
  <c r="D15" i="12"/>
  <c r="D16" i="12"/>
  <c r="D17" i="12"/>
  <c r="D6" i="12" l="1"/>
  <c r="D7" i="12"/>
  <c r="D8" i="12"/>
  <c r="D17" i="11"/>
  <c r="D16" i="11"/>
  <c r="D15" i="11"/>
  <c r="D14" i="11"/>
  <c r="D13" i="11"/>
  <c r="D12" i="11"/>
  <c r="C18" i="12"/>
  <c r="C23" i="1" s="1"/>
  <c r="D11" i="11"/>
  <c r="D18" i="12" l="1"/>
  <c r="D23" i="1" s="1"/>
  <c r="D9" i="11"/>
  <c r="D10" i="11"/>
  <c r="D6" i="11" l="1"/>
  <c r="D7" i="11"/>
  <c r="D8" i="11"/>
  <c r="C18" i="11"/>
  <c r="C22" i="1" s="1"/>
  <c r="D14" i="10"/>
  <c r="D15" i="10"/>
  <c r="D13" i="10"/>
  <c r="D12" i="10"/>
  <c r="D11" i="10"/>
  <c r="D10" i="10"/>
  <c r="D18" i="11" l="1"/>
  <c r="D22" i="1" s="1"/>
  <c r="D9" i="10"/>
  <c r="D8" i="10" l="1"/>
  <c r="D7" i="10"/>
  <c r="D6" i="10"/>
  <c r="C18" i="10"/>
  <c r="C21" i="1" s="1"/>
  <c r="D17" i="9"/>
  <c r="D18" i="9" s="1"/>
  <c r="D20" i="1" s="1"/>
  <c r="C18" i="9"/>
  <c r="C20" i="1" s="1"/>
  <c r="D18" i="10" l="1"/>
  <c r="D21" i="1" s="1"/>
  <c r="D18" i="8"/>
  <c r="D19" i="1" s="1"/>
  <c r="C18" i="8" l="1"/>
  <c r="C19" i="1" s="1"/>
  <c r="D18" i="7" l="1"/>
  <c r="D18" i="1" s="1"/>
  <c r="C18" i="7" l="1"/>
  <c r="C18" i="1" s="1"/>
  <c r="D18" i="2"/>
  <c r="D14" i="1" s="1"/>
  <c r="C18" i="2"/>
  <c r="C14" i="1" s="1"/>
  <c r="D18" i="5" l="1"/>
  <c r="D17" i="1" s="1"/>
  <c r="C18" i="5"/>
  <c r="C17" i="1" s="1"/>
  <c r="D18" i="4"/>
  <c r="D16" i="1" s="1"/>
  <c r="C18" i="4"/>
  <c r="C16" i="1" s="1"/>
  <c r="D18" i="3"/>
  <c r="D15" i="1" s="1"/>
  <c r="C18" i="3"/>
  <c r="C15" i="1" s="1"/>
</calcChain>
</file>

<file path=xl/sharedStrings.xml><?xml version="1.0" encoding="utf-8"?>
<sst xmlns="http://schemas.openxmlformats.org/spreadsheetml/2006/main" count="258" uniqueCount="32">
  <si>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</si>
  <si>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</si>
  <si>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</si>
  <si>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</si>
  <si>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</si>
  <si>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</si>
  <si>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</si>
  <si>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</si>
  <si>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</si>
  <si>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</si>
  <si>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</si>
  <si>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</si>
  <si>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</si>
  <si>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</si>
  <si>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</si>
  <si>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</si>
  <si>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</si>
  <si>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Total em dinheiro (R$)</t>
  </si>
  <si>
    <t>Fatura Total (R$)</t>
  </si>
  <si>
    <t>FAURB</t>
  </si>
  <si>
    <t>Julho/2024</t>
  </si>
  <si>
    <t>Agosto/2024</t>
  </si>
  <si>
    <t>Setembro/2024</t>
  </si>
  <si>
    <t>Outubro/2024</t>
  </si>
  <si>
    <t>Novembro/2024</t>
  </si>
  <si>
    <t>Dezembro/2024</t>
  </si>
  <si>
    <t>Janeiro/2025</t>
  </si>
  <si>
    <t>Fevereiro/2025</t>
  </si>
  <si>
    <t>Março/2025</t>
  </si>
  <si>
    <t>Abril/2025</t>
  </si>
  <si>
    <t>Maio/2025</t>
  </si>
  <si>
    <t>Junho/2025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</si>
</sst>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&quot;R$&quot;#,##0.00"/>
    <numFmt numFmtId="166" formatCode="&quot;R$&quot;\ 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66666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0" fillId="0" borderId="2" xfId="0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3" fontId="6" fillId="0" borderId="2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4" fontId="6" fillId="3" borderId="0" xfId="0" applyNumberFormat="1" applyFont="1" applyFill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4" fontId="7" fillId="3" borderId="3" xfId="0" applyNumberFormat="1" applyFont="1" applyFill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center" vertical="center"/>
    </xf>
    <xf numFmtId="4" fontId="7" fillId="3" borderId="5" xfId="0" applyNumberFormat="1" applyFont="1" applyFill="1" applyBorder="1" applyAlignment="1">
      <alignment horizontal="center" vertical="center"/>
    </xf>
    <xf numFmtId="4" fontId="6" fillId="3" borderId="0" xfId="0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1" xfId="0" applyBorder="1"/>
    <xf numFmtId="4" fontId="0" fillId="0" borderId="2" xfId="0" applyNumberFormat="1" applyBorder="1" applyAlignment="1">
      <alignment horizontal="center"/>
    </xf>
    <xf numFmtId="4" fontId="6" fillId="4" borderId="0" xfId="0" applyNumberFormat="1" applyFont="1" applyFill="1" applyAlignment="1">
      <alignment horizontal="center"/>
    </xf>
    <xf numFmtId="3" fontId="6" fillId="4" borderId="2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165" fontId="0" fillId="3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166" fontId="6" fillId="3" borderId="0" xfId="0" applyNumberFormat="1" applyFont="1" applyFill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166" fontId="6" fillId="4" borderId="0" xfId="0" applyNumberFormat="1" applyFont="1" applyFill="1" applyAlignment="1">
      <alignment horizontal="center"/>
    </xf>
    <xf numFmtId="2" fontId="6" fillId="3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6" fillId="4" borderId="2" xfId="0" applyNumberFormat="1" applyFont="1" applyFill="1" applyBorder="1" applyAlignment="1">
      <alignment horizontal="center"/>
    </xf>
    <xf numFmtId="2" fontId="6" fillId="3" borderId="2" xfId="0" applyNumberFormat="1" applyFont="1" applyFill="1" applyBorder="1" applyAlignment="1">
      <alignment horizontal="center"/>
    </xf>
    <xf numFmtId="166" fontId="6" fillId="4" borderId="0" xfId="0" applyNumberFormat="1" applyFont="1" applyFill="1" applyAlignment="1">
      <alignment horizont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225418947037435E-2"/>
          <c:y val="2.9513901933186974E-2"/>
          <c:w val="0.89569434567509665"/>
          <c:h val="0.81091569960055365"/>
        </c:manualLayout>
      </c:layout>
      <c:lineChart>
        <c:grouping val="stacked"/>
        <c:varyColors val="0"/>
        <c:ser>
          <c:idx val="0"/>
          <c:order val="0"/>
          <c:tx>
            <c:strRef>
              <c:f>Gráfico!$C$5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038306062805082E-2"/>
                  <c:y val="3.2004835455021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0E9-4C92-A2A4-92B1589D9169}"/>
                </c:ext>
                <c:ext xmlns:c15="http://schemas.microsoft.com/office/drawing/2012/chart" uri="{CE6537A1-D6FC-4f65-9D91-7224C49458BB}">
                  <c15:layout>
                    <c:manualLayout>
                      <c:w val="8.3849158783972311E-2"/>
                      <c:h val="6.2801410577445566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9.544321264192715E-2"/>
                  <c:y val="-9.1949186702539303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0E9-4C92-A2A4-92B1589D91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5675181427411323E-2"/>
                  <c:y val="2.20801919561112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3287282808148674E-2"/>
                  <c:y val="-4.5347113256501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8348536657858924E-2"/>
                  <c:y val="-3.17667382345958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8309765192753849E-2"/>
                  <c:y val="2.8707315869621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97895592229087"/>
                      <c:h val="5.6878126104816795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4.1680311706616527E-2"/>
                  <c:y val="3.17102853328660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9941429476860407E-3"/>
                  <c:y val="-4.955874340714381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2652403904292336E-2"/>
                  <c:y val="-2.25687735444644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0E9-4C92-A2A4-92B1589D91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9706345949481539E-3"/>
                  <c:y val="-9.404078701843281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0E9-4C92-A2A4-92B1589D91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8380659831922447E-2"/>
                  <c:y val="-4.91097600771983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F0E9-4C92-A2A4-92B1589D91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9812433554091739E-2"/>
                  <c:y val="-2.5525240437579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F0E9-4C92-A2A4-92B1589D91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Gráfico!$B$6:$B$17</c:f>
              <c:strCache>
                <c:ptCount val="12"/>
                <c:pt idx="0">
                  <c:v>Julho/2024</c:v>
                </c:pt>
                <c:pt idx="1">
                  <c:v>Agosto/2024</c:v>
                </c:pt>
                <c:pt idx="2">
                  <c:v>Setembro/2024</c:v>
                </c:pt>
                <c:pt idx="3">
                  <c:v>Outubro/2024</c:v>
                </c:pt>
                <c:pt idx="4">
                  <c:v>Novembro/2024</c:v>
                </c:pt>
                <c:pt idx="5">
                  <c:v>Dezembro/2024</c:v>
                </c:pt>
                <c:pt idx="6">
                  <c:v>Janeiro/2025</c:v>
                </c:pt>
                <c:pt idx="7">
                  <c:v>Fevereiro/2025</c:v>
                </c:pt>
                <c:pt idx="8">
                  <c:v>Março/2025</c:v>
                </c:pt>
                <c:pt idx="9">
                  <c:v>Abril/2025</c:v>
                </c:pt>
                <c:pt idx="10">
                  <c:v>Maio/2025</c:v>
                </c:pt>
                <c:pt idx="11">
                  <c:v>Junho/2025</c:v>
                </c:pt>
              </c:strCache>
            </c:strRef>
          </c:cat>
          <c:val>
            <c:numRef>
              <c:f>Gráfico!$C$6:$C$17</c:f>
              <c:numCache>
                <c:formatCode>"R$"\ #,##0.00</c:formatCode>
                <c:ptCount val="12"/>
                <c:pt idx="0">
                  <c:v>6234.77</c:v>
                </c:pt>
                <c:pt idx="1">
                  <c:v>10810.41</c:v>
                </c:pt>
                <c:pt idx="2">
                  <c:v>9177.92</c:v>
                </c:pt>
                <c:pt idx="3">
                  <c:v>7098.83</c:v>
                </c:pt>
                <c:pt idx="4">
                  <c:v>7873.76</c:v>
                </c:pt>
                <c:pt idx="5">
                  <c:v>6148.29</c:v>
                </c:pt>
                <c:pt idx="6">
                  <c:v>7399.51</c:v>
                </c:pt>
                <c:pt idx="7">
                  <c:v>7744.71</c:v>
                </c:pt>
                <c:pt idx="8">
                  <c:v>15555.54</c:v>
                </c:pt>
                <c:pt idx="9">
                  <c:v>9123.7000000000007</c:v>
                </c:pt>
                <c:pt idx="10">
                  <c:v>5574.73</c:v>
                </c:pt>
                <c:pt idx="11">
                  <c:v>6496.92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A22A-42AD-A1C3-54DABAD12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4478800"/>
        <c:axId val="1374488592"/>
      </c:lineChart>
      <c:lineChart>
        <c:grouping val="stacked"/>
        <c:varyColors val="0"/>
        <c:ser>
          <c:idx val="1"/>
          <c:order val="1"/>
          <c:tx>
            <c:strRef>
              <c:f>Gráfico!$D$5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7659433178370998E-2"/>
                  <c:y val="-2.83214866851363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256600352960227E-2"/>
                  <c:y val="-2.88821574105906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F0E9-4C92-A2A4-92B1589D91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8099380329719739E-2"/>
                  <c:y val="-2.91938667780562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790492439487561E-2"/>
                  <c:y val="3.12440412236146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1331058252470824E-2"/>
                  <c:y val="3.12682063146427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F0E9-4C92-A2A4-92B1589D91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7345701595885865E-2"/>
                  <c:y val="-3.1461120906885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9438422232481661E-2"/>
                  <c:y val="-2.6303193914295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F0E9-4C92-A2A4-92B1589D91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1275582736852874E-2"/>
                  <c:y val="3.04959387416973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2156503226953737E-2"/>
                  <c:y val="-2.41224467499881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F0E9-4C92-A2A4-92B1589D91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5980321979454106E-2"/>
                  <c:y val="2.2610402482790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F0E9-4C92-A2A4-92B1589D91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6186855350662921E-2"/>
                  <c:y val="2.9537254752247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F0E9-4C92-A2A4-92B1589D91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667379114082328E-2"/>
                  <c:y val="2.7107140093967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F0E9-4C92-A2A4-92B1589D91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Gráfico!$B$6:$B$17</c:f>
              <c:strCache>
                <c:ptCount val="12"/>
                <c:pt idx="0">
                  <c:v>Julho/2024</c:v>
                </c:pt>
                <c:pt idx="1">
                  <c:v>Agosto/2024</c:v>
                </c:pt>
                <c:pt idx="2">
                  <c:v>Setembro/2024</c:v>
                </c:pt>
                <c:pt idx="3">
                  <c:v>Outubro/2024</c:v>
                </c:pt>
                <c:pt idx="4">
                  <c:v>Novembro/2024</c:v>
                </c:pt>
                <c:pt idx="5">
                  <c:v>Dezembro/2024</c:v>
                </c:pt>
                <c:pt idx="6">
                  <c:v>Janeiro/2025</c:v>
                </c:pt>
                <c:pt idx="7">
                  <c:v>Fevereiro/2025</c:v>
                </c:pt>
                <c:pt idx="8">
                  <c:v>Março/2025</c:v>
                </c:pt>
                <c:pt idx="9">
                  <c:v>Abril/2025</c:v>
                </c:pt>
                <c:pt idx="10">
                  <c:v>Maio/2025</c:v>
                </c:pt>
                <c:pt idx="11">
                  <c:v>Junho/2025</c:v>
                </c:pt>
              </c:strCache>
            </c:strRef>
          </c:cat>
          <c:val>
            <c:numRef>
              <c:f>Gráfico!$D$6:$D$17</c:f>
              <c:numCache>
                <c:formatCode>#,##0</c:formatCode>
                <c:ptCount val="12"/>
                <c:pt idx="0">
                  <c:v>6230</c:v>
                </c:pt>
                <c:pt idx="1">
                  <c:v>11260</c:v>
                </c:pt>
                <c:pt idx="2">
                  <c:v>9818</c:v>
                </c:pt>
                <c:pt idx="3">
                  <c:v>6712</c:v>
                </c:pt>
                <c:pt idx="4">
                  <c:v>7611</c:v>
                </c:pt>
                <c:pt idx="5">
                  <c:v>6161</c:v>
                </c:pt>
                <c:pt idx="6">
                  <c:v>7855</c:v>
                </c:pt>
                <c:pt idx="7">
                  <c:v>6395</c:v>
                </c:pt>
                <c:pt idx="8">
                  <c:v>13261</c:v>
                </c:pt>
                <c:pt idx="9">
                  <c:v>8322</c:v>
                </c:pt>
                <c:pt idx="10">
                  <c:v>4497</c:v>
                </c:pt>
                <c:pt idx="11">
                  <c:v>5760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A22A-42AD-A1C3-54DABAD12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4490224"/>
        <c:axId val="1374486416"/>
      </c:lineChart>
      <c:catAx>
        <c:axId val="137447880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374488592"/>
        <c:crosses val="autoZero"/>
        <c:auto val="1"/>
        <c:lblAlgn val="ctr"/>
        <c:lblOffset val="100"/>
        <c:noMultiLvlLbl val="0"/>
      </c:catAx>
      <c:valAx>
        <c:axId val="1374488592"/>
        <c:scaling>
          <c:orientation val="minMax"/>
          <c:max val="17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374478800"/>
        <c:crosses val="autoZero"/>
        <c:crossBetween val="between"/>
        <c:majorUnit val="5000"/>
      </c:valAx>
      <c:valAx>
        <c:axId val="1374486416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374490224"/>
        <c:crosses val="max"/>
        <c:crossBetween val="between"/>
      </c:valAx>
      <c:catAx>
        <c:axId val="1374490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448641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3.8215613594834164E-2"/>
          <c:y val="3.7128748558978762E-2"/>
          <c:w val="0.19471083716390331"/>
          <c:h val="0.12759276675492756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236" footer="0.314960620000002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935870279186592E-2"/>
          <c:y val="4.9959219578427021E-2"/>
          <c:w val="0.96346579943248822"/>
          <c:h val="0.82484206715539865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1161287765858536E-2"/>
                  <c:y val="-2.96472006321552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726-4E5F-9894-B20AB619360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7328199828679954E-2"/>
                  <c:y val="3.2954889354590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CE3-4347-9CBD-C3BB09F93C5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4973646586859567E-2"/>
                  <c:y val="5.083165818946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726-4E5F-9894-B20AB619360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056267966504187"/>
                  <c:y val="4.1001379134369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726-4E5F-9894-B20AB619360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891077639685289E-2"/>
                  <c:y val="-6.1451701623280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726-4E5F-9894-B20AB619360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6.7261714236939898E-2"/>
                  <c:y val="-5.6306956950001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676-4CA3-8C69-D086CF31BF0B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8.7986318783322817E-2"/>
                  <c:y val="-3.2117227924882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676-4CA3-8C69-D086CF31BF0B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5.8423184906764701E-2"/>
                  <c:y val="4.19131413828586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726-4E5F-9894-B20AB619360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0338311369615496E-2"/>
                  <c:y val="-3.2569135526961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676-4CA3-8C69-D086CF31BF0B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27891967778855E-2"/>
                  <c:y val="3.7707450667806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726-4E5F-9894-B20AB619360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5970931711649882E-2"/>
                  <c:y val="-3.4245274713311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C676-4CA3-8C69-D086CF31BF0B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7.8362563270839933E-3"/>
                  <c:y val="-6.7915313033423394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726-4E5F-9894-B20AB619360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6.2708635925479608E-2"/>
                  <c:y val="6.4702063348702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C676-4CA3-8C69-D086CF31BF0B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1.0623138232289771E-2"/>
                  <c:y val="-1.4302220560511907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726-4E5F-9894-B20AB619360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4.4617180575616894E-2"/>
                  <c:y val="-7.1511102802559526E-3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726-4E5F-9894-B20AB619360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HISTORICO!$B$18:$B$26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HISTORICO!$C$18:$C$26</c:f>
              <c:numCache>
                <c:formatCode>"R$"#,##0.00</c:formatCode>
                <c:ptCount val="9"/>
                <c:pt idx="0">
                  <c:v>78905.01999999999</c:v>
                </c:pt>
                <c:pt idx="1">
                  <c:v>79900.97</c:v>
                </c:pt>
                <c:pt idx="2">
                  <c:v>121458.12</c:v>
                </c:pt>
                <c:pt idx="3">
                  <c:v>105565.68</c:v>
                </c:pt>
                <c:pt idx="4">
                  <c:v>45914.83</c:v>
                </c:pt>
                <c:pt idx="5">
                  <c:v>35273.300000000003</c:v>
                </c:pt>
                <c:pt idx="6">
                  <c:v>68381.55</c:v>
                </c:pt>
                <c:pt idx="7">
                  <c:v>96857.53</c:v>
                </c:pt>
                <c:pt idx="8">
                  <c:v>101430.62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C676-4CA3-8C69-D086CF31B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4491856"/>
        <c:axId val="1374482064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1987203152012813E-2"/>
                  <c:y val="-2.02884748696030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726-4E5F-9894-B20AB619360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124627646457964E-3"/>
                  <c:y val="1.0726665420383931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726-4E5F-9894-B20AB619360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6342012126532994E-2"/>
                  <c:y val="-3.0026081340361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A726-4E5F-9894-B20AB619360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6694529037528847E-2"/>
                  <c:y val="-3.28296697100983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A726-4E5F-9894-B20AB619360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0683298733999772E-2"/>
                  <c:y val="3.32927461312391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A726-4E5F-9894-B20AB619360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6125088022533768E-2"/>
                  <c:y val="3.4052870182453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CE3-4347-9CBD-C3BB09F93C5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6990162815013978E-2"/>
                  <c:y val="3.75053239827407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A726-4E5F-9894-B20AB619360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5.8997991104770442E-2"/>
                  <c:y val="-3.55548615614137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C676-4CA3-8C69-D086CF31BF0B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5775047052197785E-2"/>
                  <c:y val="3.151792457478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C676-4CA3-8C69-D086CF31BF0B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9.4522817893774244E-2"/>
                  <c:y val="-2.3934414940303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A726-4E5F-9894-B20AB619360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9.1099055580661434E-3"/>
                  <c:y val="4.03611945166819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A726-4E5F-9894-B20AB619360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9878374328075512E-2"/>
                  <c:y val="2.5439494888313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CE3-4347-9CBD-C3BB09F93C5F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1.2747765878747749E-2"/>
                  <c:y val="1.430222056051190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A726-4E5F-9894-B20AB619360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5.8190707246720361E-2"/>
                  <c:y val="-5.7553768466193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C676-4CA3-8C69-D086CF31BF0B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2.124627646457964E-3"/>
                  <c:y val="2.145333084076789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A726-4E5F-9894-B20AB619360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HISTORICO!$B$18:$B$26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HISTORICO!$D$18:$D$26</c:f>
              <c:numCache>
                <c:formatCode>#,##0</c:formatCode>
                <c:ptCount val="9"/>
                <c:pt idx="0">
                  <c:v>104986</c:v>
                </c:pt>
                <c:pt idx="1">
                  <c:v>107045</c:v>
                </c:pt>
                <c:pt idx="2">
                  <c:v>122381</c:v>
                </c:pt>
                <c:pt idx="3" formatCode="#,##0.00">
                  <c:v>111430</c:v>
                </c:pt>
                <c:pt idx="4">
                  <c:v>42095</c:v>
                </c:pt>
                <c:pt idx="5" formatCode="#,##0.00">
                  <c:v>32082</c:v>
                </c:pt>
                <c:pt idx="6" formatCode="#,##0.00">
                  <c:v>67299</c:v>
                </c:pt>
                <c:pt idx="7" formatCode="#,##0.00">
                  <c:v>96774</c:v>
                </c:pt>
                <c:pt idx="8" formatCode="#,##0.00">
                  <c:v>92029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C676-4CA3-8C69-D086CF31B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4480432"/>
        <c:axId val="1374482608"/>
      </c:lineChart>
      <c:catAx>
        <c:axId val="137449185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374482064"/>
        <c:crosses val="autoZero"/>
        <c:auto val="1"/>
        <c:lblAlgn val="ctr"/>
        <c:lblOffset val="100"/>
        <c:noMultiLvlLbl val="0"/>
      </c:catAx>
      <c:valAx>
        <c:axId val="1374482064"/>
        <c:scaling>
          <c:orientation val="minMax"/>
          <c:max val="180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374491856"/>
        <c:crosses val="autoZero"/>
        <c:crossBetween val="between"/>
        <c:majorUnit val="1000000"/>
      </c:valAx>
      <c:valAx>
        <c:axId val="1374482608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374480432"/>
        <c:crosses val="max"/>
        <c:crossBetween val="between"/>
      </c:valAx>
      <c:catAx>
        <c:axId val="1374480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448260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2.0572672318399255E-2"/>
          <c:y val="4.59803098015623E-2"/>
          <c:w val="0.20925640392511921"/>
          <c:h val="0.12122571775234403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1000"/>
          </a:pPr>
          <a:endParaRPr lang="pt-BR"/>
        </a:p>
      </c:txPr>
    </c:legend>
    <c:plotVisOnly val="1"/>
    <c:dispBlanksAs val="zero"/>
    <c:showDLblsOverMax val="0"/>
  </c:chart>
  <c:txPr>
    <a:bodyPr/>
    <a:lstStyle/>
    <a:p>
      <a:pPr>
        <a:defRPr sz="1100" b="1"/>
      </a:pPr>
      <a:endParaRPr lang="pt-BR"/>
    </a:p>
  </c:txPr>
  <c:printSettings>
    <c:headerFooter/>
    <c:pageMargins b="0.78740157499999996" l="0.511811024" r="0.511811024" t="0.78740157499999996" header="0.31496062000000213" footer="0.3149606200000021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228599</xdr:colOff>
      <xdr:row>3</xdr:row>
      <xdr:rowOff>142841</xdr:rowOff>
    </xdr:from>
    <xdr:to>
      <xdr:col>18</xdr:col>
      <xdr:colOff>601980</xdr:colOff>
      <xdr:row>28</xdr:row>
      <xdr:rowOff>160020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3</xdr:row>
      <xdr:rowOff>144781</xdr:rowOff>
    </xdr:from>
    <xdr:to>
      <xdr:col>14</xdr:col>
      <xdr:colOff>283845</xdr:colOff>
      <xdr:row>29</xdr:row>
      <xdr:rowOff>22860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44" t="s">
        <v>19</v>
      </c>
      <c r="C4" s="45"/>
      <c r="D4" s="46"/>
    </row>
    <row r="5" spans="1:4" ht="18.600000000000001" thickTop="1" x14ac:dyDescent="0.35">
      <c r="A5" s="2"/>
      <c r="B5" s="9" t="s">
        <v>2</v>
      </c>
      <c r="C5" s="10" t="s">
        <v>18</v>
      </c>
      <c r="D5" s="11" t="s">
        <v>3</v>
      </c>
    </row>
    <row r="6" spans="1:4" ht="15.6" x14ac:dyDescent="0.3">
      <c r="B6" s="17" t="s">
        <v>4</v>
      </c>
      <c r="C6" s="23">
        <v>5027.04</v>
      </c>
      <c r="D6" s="24">
        <v>6733</v>
      </c>
    </row>
    <row r="7" spans="1:4" ht="15.6" x14ac:dyDescent="0.3">
      <c r="B7" s="12" t="s">
        <v>5</v>
      </c>
      <c r="C7" s="13">
        <v>4912.59</v>
      </c>
      <c r="D7" s="14">
        <v>6013</v>
      </c>
    </row>
    <row r="8" spans="1:4" ht="15.6" x14ac:dyDescent="0.3">
      <c r="B8" s="17" t="s">
        <v>6</v>
      </c>
      <c r="C8" s="23">
        <v>11866.98</v>
      </c>
      <c r="D8" s="24">
        <v>13868</v>
      </c>
    </row>
    <row r="9" spans="1:4" ht="15.6" x14ac:dyDescent="0.3">
      <c r="B9" s="12" t="s">
        <v>7</v>
      </c>
      <c r="C9" s="13">
        <v>10956.45</v>
      </c>
      <c r="D9" s="14">
        <v>13719</v>
      </c>
    </row>
    <row r="10" spans="1:4" ht="15.6" x14ac:dyDescent="0.3">
      <c r="B10" s="17" t="s">
        <v>8</v>
      </c>
      <c r="C10" s="23">
        <v>6486.71</v>
      </c>
      <c r="D10" s="24">
        <v>12764</v>
      </c>
    </row>
    <row r="11" spans="1:4" ht="15.6" x14ac:dyDescent="0.3">
      <c r="B11" s="12" t="s">
        <v>9</v>
      </c>
      <c r="C11" s="13">
        <v>6943.67</v>
      </c>
      <c r="D11" s="14">
        <v>12851</v>
      </c>
    </row>
    <row r="12" spans="1:4" ht="15.6" x14ac:dyDescent="0.3">
      <c r="B12" s="17" t="s">
        <v>10</v>
      </c>
      <c r="C12" s="23">
        <v>5638.32</v>
      </c>
      <c r="D12" s="24">
        <v>10041</v>
      </c>
    </row>
    <row r="13" spans="1:4" ht="15.6" x14ac:dyDescent="0.3">
      <c r="B13" s="12" t="s">
        <v>11</v>
      </c>
      <c r="C13" s="13">
        <v>4762.49</v>
      </c>
      <c r="D13" s="14">
        <v>5760</v>
      </c>
    </row>
    <row r="14" spans="1:4" ht="15.6" x14ac:dyDescent="0.3">
      <c r="B14" s="17" t="s">
        <v>12</v>
      </c>
      <c r="C14" s="23">
        <v>5125.6400000000003</v>
      </c>
      <c r="D14" s="24">
        <v>6991</v>
      </c>
    </row>
    <row r="15" spans="1:4" ht="15.6" x14ac:dyDescent="0.3">
      <c r="B15" s="12" t="s">
        <v>13</v>
      </c>
      <c r="C15" s="15">
        <v>5915.84</v>
      </c>
      <c r="D15" s="16">
        <v>10822</v>
      </c>
    </row>
    <row r="16" spans="1:4" ht="15.6" x14ac:dyDescent="0.3">
      <c r="B16" s="17" t="s">
        <v>14</v>
      </c>
      <c r="C16" s="18">
        <v>12581.39</v>
      </c>
      <c r="D16" s="19">
        <v>13574</v>
      </c>
    </row>
    <row r="17" spans="2:4" ht="15.6" x14ac:dyDescent="0.3">
      <c r="B17" s="12" t="s">
        <v>15</v>
      </c>
      <c r="C17" s="15">
        <v>13322.97</v>
      </c>
      <c r="D17" s="16">
        <v>18417</v>
      </c>
    </row>
    <row r="18" spans="2:4" ht="21" customHeight="1" thickBot="1" x14ac:dyDescent="0.35">
      <c r="B18" s="25" t="s">
        <v>16</v>
      </c>
      <c r="C18" s="21">
        <f>SUM(C6:C17)</f>
        <v>93540.09</v>
      </c>
      <c r="D18" s="26">
        <f>SUM(D6:D17)</f>
        <v>131553</v>
      </c>
    </row>
    <row r="19" spans="2:4" x14ac:dyDescent="0.3">
      <c r="C19" s="1"/>
      <c r="D19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8"/>
  <sheetViews>
    <sheetView zoomScale="70" zoomScaleNormal="70" workbookViewId="0">
      <selection sqref="A1:D18"/>
    </sheetView>
  </sheetViews>
  <sheetFormatPr defaultRowHeight="14.4" x14ac:dyDescent="0.3"/>
  <cols>
    <col min="1" max="1" width="29.109375" customWidth="1"/>
    <col min="2" max="2" width="21.6640625" customWidth="1"/>
    <col min="3" max="3" width="23.5546875" customWidth="1"/>
    <col min="4" max="4" width="26.44140625" bestFit="1" customWidth="1"/>
  </cols>
  <sheetData>
    <row r="3" spans="1:6" ht="15" thickBot="1" x14ac:dyDescent="0.35"/>
    <row r="4" spans="1:6" ht="21.6" thickBot="1" x14ac:dyDescent="0.35">
      <c r="B4" s="44" t="s">
        <v>19</v>
      </c>
      <c r="C4" s="45"/>
      <c r="D4" s="46"/>
    </row>
    <row r="5" spans="1:6" ht="18.600000000000001" thickTop="1" x14ac:dyDescent="0.35">
      <c r="A5" s="2"/>
      <c r="B5" s="9" t="s">
        <v>2</v>
      </c>
      <c r="C5" s="10" t="s">
        <v>18</v>
      </c>
      <c r="D5" s="11" t="s">
        <v>3</v>
      </c>
    </row>
    <row r="6" spans="1:6" ht="15.6" x14ac:dyDescent="0.3">
      <c r="B6" s="17" t="s">
        <v>4</v>
      </c>
      <c r="C6" s="23">
        <v>2571.08</v>
      </c>
      <c r="D6" s="24">
        <f>1892+1897</f>
        <v>3789</v>
      </c>
    </row>
    <row r="7" spans="1:6" ht="15.6" x14ac:dyDescent="0.3">
      <c r="B7" s="12" t="s">
        <v>5</v>
      </c>
      <c r="C7" s="13">
        <v>2546.52</v>
      </c>
      <c r="D7" s="14">
        <f>2348+226</f>
        <v>2574</v>
      </c>
    </row>
    <row r="8" spans="1:6" ht="15.6" x14ac:dyDescent="0.3">
      <c r="B8" s="17" t="s">
        <v>6</v>
      </c>
      <c r="C8" s="23">
        <v>2553.46</v>
      </c>
      <c r="D8" s="24">
        <f>2057+202</f>
        <v>2259</v>
      </c>
    </row>
    <row r="9" spans="1:6" ht="15.6" x14ac:dyDescent="0.3">
      <c r="B9" s="12" t="s">
        <v>7</v>
      </c>
      <c r="C9" s="13">
        <v>2757.23</v>
      </c>
      <c r="D9" s="14">
        <f>264+2268</f>
        <v>2532</v>
      </c>
      <c r="F9" s="1"/>
    </row>
    <row r="10" spans="1:6" ht="15.6" x14ac:dyDescent="0.3">
      <c r="B10" s="17" t="s">
        <v>8</v>
      </c>
      <c r="C10" s="23">
        <v>2520.83</v>
      </c>
      <c r="D10" s="24">
        <f>248+2264</f>
        <v>2512</v>
      </c>
      <c r="F10" s="1"/>
    </row>
    <row r="11" spans="1:6" ht="15.6" x14ac:dyDescent="0.3">
      <c r="B11" s="12" t="s">
        <v>9</v>
      </c>
      <c r="C11" s="13">
        <v>2312.42</v>
      </c>
      <c r="D11" s="14">
        <f>230+2093</f>
        <v>2323</v>
      </c>
      <c r="F11" s="1"/>
    </row>
    <row r="12" spans="1:6" ht="15.6" x14ac:dyDescent="0.3">
      <c r="B12" s="17" t="s">
        <v>10</v>
      </c>
      <c r="C12" s="23">
        <v>2649.5</v>
      </c>
      <c r="D12" s="24">
        <f>252+2333</f>
        <v>2585</v>
      </c>
      <c r="F12" s="1"/>
    </row>
    <row r="13" spans="1:6" ht="15.6" x14ac:dyDescent="0.3">
      <c r="B13" s="12" t="s">
        <v>11</v>
      </c>
      <c r="C13" s="13">
        <v>3210.51</v>
      </c>
      <c r="D13" s="14">
        <f>2633+293</f>
        <v>2926</v>
      </c>
      <c r="F13" s="1"/>
    </row>
    <row r="14" spans="1:6" ht="15.6" x14ac:dyDescent="0.3">
      <c r="B14" s="17" t="s">
        <v>12</v>
      </c>
      <c r="C14" s="23">
        <v>3241.46</v>
      </c>
      <c r="D14" s="24">
        <f>282+2590</f>
        <v>2872</v>
      </c>
      <c r="F14" s="1"/>
    </row>
    <row r="15" spans="1:6" ht="15.6" x14ac:dyDescent="0.3">
      <c r="B15" s="12" t="s">
        <v>13</v>
      </c>
      <c r="C15" s="13">
        <v>3671.69</v>
      </c>
      <c r="D15" s="14">
        <f>2439+250</f>
        <v>2689</v>
      </c>
      <c r="F15" s="1"/>
    </row>
    <row r="16" spans="1:6" ht="15.6" x14ac:dyDescent="0.3">
      <c r="B16" s="17" t="s">
        <v>14</v>
      </c>
      <c r="C16" s="23">
        <v>3251.15</v>
      </c>
      <c r="D16" s="24">
        <f>216+2017</f>
        <v>2233</v>
      </c>
      <c r="F16" s="1"/>
    </row>
    <row r="17" spans="2:6" ht="15.6" x14ac:dyDescent="0.3">
      <c r="B17" s="12" t="s">
        <v>15</v>
      </c>
      <c r="C17" s="13">
        <v>3987.45</v>
      </c>
      <c r="D17" s="14">
        <f>294+2494</f>
        <v>2788</v>
      </c>
      <c r="F17" s="1"/>
    </row>
    <row r="18" spans="2:6" ht="16.2" thickBot="1" x14ac:dyDescent="0.35">
      <c r="B18" s="20" t="s">
        <v>16</v>
      </c>
      <c r="C18" s="21">
        <f>SUM(C6:C17)</f>
        <v>35273.300000000003</v>
      </c>
      <c r="D18" s="22">
        <f>SUM(D6:D17)</f>
        <v>32082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"/>
  <sheetViews>
    <sheetView workbookViewId="0">
      <selection activeCell="C18" sqref="C18:D18"/>
    </sheetView>
  </sheetViews>
  <sheetFormatPr defaultRowHeight="14.4" x14ac:dyDescent="0.3"/>
  <cols>
    <col min="1" max="1" width="24.5546875" customWidth="1"/>
    <col min="2" max="2" width="17.33203125" customWidth="1"/>
    <col min="3" max="3" width="20.44140625" bestFit="1" customWidth="1"/>
    <col min="4" max="4" width="26.44140625" bestFit="1" customWidth="1"/>
  </cols>
  <sheetData>
    <row r="3" spans="1:8" ht="15" thickBot="1" x14ac:dyDescent="0.35"/>
    <row r="4" spans="1:8" ht="21.6" thickBot="1" x14ac:dyDescent="0.35">
      <c r="B4" s="44" t="s">
        <v>19</v>
      </c>
      <c r="C4" s="45"/>
      <c r="D4" s="46"/>
    </row>
    <row r="5" spans="1:8" ht="18.600000000000001" thickTop="1" x14ac:dyDescent="0.35">
      <c r="A5" s="2"/>
      <c r="B5" s="9" t="s">
        <v>2</v>
      </c>
      <c r="C5" s="10" t="s">
        <v>18</v>
      </c>
      <c r="D5" s="11" t="s">
        <v>3</v>
      </c>
    </row>
    <row r="6" spans="1:8" ht="15.6" x14ac:dyDescent="0.3">
      <c r="B6" s="17" t="s">
        <v>4</v>
      </c>
      <c r="C6" s="23">
        <v>5227.3599999999997</v>
      </c>
      <c r="D6" s="24">
        <f>3477+398</f>
        <v>3875</v>
      </c>
    </row>
    <row r="7" spans="1:8" ht="15.6" x14ac:dyDescent="0.3">
      <c r="B7" s="12" t="s">
        <v>5</v>
      </c>
      <c r="C7" s="13">
        <v>4283.49</v>
      </c>
      <c r="D7" s="14">
        <f>3182+270</f>
        <v>3452</v>
      </c>
    </row>
    <row r="8" spans="1:8" ht="15.6" x14ac:dyDescent="0.3">
      <c r="B8" s="17" t="s">
        <v>6</v>
      </c>
      <c r="C8" s="23">
        <v>4185.7</v>
      </c>
      <c r="D8" s="24">
        <f>2904-249</f>
        <v>2655</v>
      </c>
    </row>
    <row r="9" spans="1:8" ht="15.6" x14ac:dyDescent="0.3">
      <c r="B9" s="12" t="s">
        <v>7</v>
      </c>
      <c r="C9" s="31">
        <v>6323.56</v>
      </c>
      <c r="D9" s="32">
        <f>507+4734</f>
        <v>5241</v>
      </c>
      <c r="H9" s="1"/>
    </row>
    <row r="10" spans="1:8" ht="15.6" x14ac:dyDescent="0.3">
      <c r="B10" s="17" t="s">
        <v>8</v>
      </c>
      <c r="C10" s="23">
        <v>4815.08</v>
      </c>
      <c r="D10" s="24">
        <f>419+3802</f>
        <v>4221</v>
      </c>
      <c r="F10" s="1"/>
    </row>
    <row r="11" spans="1:8" ht="15.6" x14ac:dyDescent="0.3">
      <c r="B11" s="12" t="s">
        <v>9</v>
      </c>
      <c r="C11" s="13">
        <v>5499.32</v>
      </c>
      <c r="D11" s="14">
        <f>604+5040</f>
        <v>5644</v>
      </c>
    </row>
    <row r="12" spans="1:8" ht="15.6" x14ac:dyDescent="0.3">
      <c r="B12" s="17" t="s">
        <v>10</v>
      </c>
      <c r="C12" s="23">
        <v>6572.28</v>
      </c>
      <c r="D12" s="24">
        <f>833+6847</f>
        <v>7680</v>
      </c>
    </row>
    <row r="13" spans="1:8" ht="15.6" x14ac:dyDescent="0.3">
      <c r="B13" s="12" t="s">
        <v>11</v>
      </c>
      <c r="C13" s="13">
        <v>5399.45</v>
      </c>
      <c r="D13" s="14">
        <f>516+5789</f>
        <v>6305</v>
      </c>
    </row>
    <row r="14" spans="1:8" ht="15.6" x14ac:dyDescent="0.3">
      <c r="B14" s="17" t="s">
        <v>12</v>
      </c>
      <c r="C14" s="23">
        <v>7829.86</v>
      </c>
      <c r="D14" s="24">
        <v>9566</v>
      </c>
    </row>
    <row r="15" spans="1:8" ht="15.6" x14ac:dyDescent="0.3">
      <c r="B15" s="12" t="s">
        <v>13</v>
      </c>
      <c r="C15" s="13">
        <v>5779.3</v>
      </c>
      <c r="D15" s="14">
        <v>6276</v>
      </c>
    </row>
    <row r="16" spans="1:8" ht="15.6" x14ac:dyDescent="0.3">
      <c r="B16" s="17" t="s">
        <v>14</v>
      </c>
      <c r="C16" s="23">
        <v>5423.72</v>
      </c>
      <c r="D16" s="24">
        <v>5716</v>
      </c>
    </row>
    <row r="17" spans="2:4" ht="15.6" x14ac:dyDescent="0.3">
      <c r="B17" s="12" t="s">
        <v>15</v>
      </c>
      <c r="C17" s="13">
        <v>7042.43</v>
      </c>
      <c r="D17" s="14">
        <v>6668</v>
      </c>
    </row>
    <row r="18" spans="2:4" ht="16.2" thickBot="1" x14ac:dyDescent="0.35">
      <c r="B18" s="20" t="s">
        <v>16</v>
      </c>
      <c r="C18" s="21">
        <f>SUM(C6:C17)</f>
        <v>68381.55</v>
      </c>
      <c r="D18" s="22">
        <f>SUM(D6:D17)</f>
        <v>67299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"/>
  <sheetViews>
    <sheetView workbookViewId="0">
      <selection activeCell="H12" sqref="H12"/>
    </sheetView>
  </sheetViews>
  <sheetFormatPr defaultRowHeight="14.4" x14ac:dyDescent="0.3"/>
  <cols>
    <col min="1" max="1" width="24.5546875" customWidth="1"/>
    <col min="2" max="2" width="17.33203125" customWidth="1"/>
    <col min="3" max="3" width="20.44140625" bestFit="1" customWidth="1"/>
    <col min="4" max="4" width="26.44140625" bestFit="1" customWidth="1"/>
  </cols>
  <sheetData>
    <row r="3" spans="1:8" ht="15" thickBot="1" x14ac:dyDescent="0.35"/>
    <row r="4" spans="1:8" ht="21.6" thickBot="1" x14ac:dyDescent="0.35">
      <c r="B4" s="44" t="s">
        <v>19</v>
      </c>
      <c r="C4" s="45"/>
      <c r="D4" s="46"/>
    </row>
    <row r="5" spans="1:8" ht="18.600000000000001" thickTop="1" x14ac:dyDescent="0.35">
      <c r="A5" s="2"/>
      <c r="B5" s="9" t="s">
        <v>2</v>
      </c>
      <c r="C5" s="10" t="s">
        <v>18</v>
      </c>
      <c r="D5" s="11" t="s">
        <v>3</v>
      </c>
    </row>
    <row r="6" spans="1:8" ht="15.6" x14ac:dyDescent="0.3">
      <c r="B6" s="17" t="s">
        <v>4</v>
      </c>
      <c r="C6" s="23">
        <v>5479.76</v>
      </c>
      <c r="D6" s="24">
        <v>5351</v>
      </c>
    </row>
    <row r="7" spans="1:8" ht="15.6" x14ac:dyDescent="0.3">
      <c r="B7" s="12" t="s">
        <v>5</v>
      </c>
      <c r="C7" s="13">
        <v>6316.3</v>
      </c>
      <c r="D7" s="14">
        <v>5116</v>
      </c>
    </row>
    <row r="8" spans="1:8" ht="15.6" x14ac:dyDescent="0.3">
      <c r="B8" s="17" t="s">
        <v>6</v>
      </c>
      <c r="C8" s="23">
        <v>12883.71</v>
      </c>
      <c r="D8" s="24">
        <v>9491</v>
      </c>
    </row>
    <row r="9" spans="1:8" ht="15.6" x14ac:dyDescent="0.3">
      <c r="B9" s="12" t="s">
        <v>7</v>
      </c>
      <c r="C9" s="31">
        <v>16175.9</v>
      </c>
      <c r="D9" s="32">
        <v>14841</v>
      </c>
      <c r="H9" s="1"/>
    </row>
    <row r="10" spans="1:8" ht="15.6" x14ac:dyDescent="0.3">
      <c r="B10" s="17" t="s">
        <v>8</v>
      </c>
      <c r="C10" s="23">
        <v>6886.23</v>
      </c>
      <c r="D10" s="24">
        <v>7338</v>
      </c>
      <c r="F10" s="1"/>
    </row>
    <row r="11" spans="1:8" ht="15.6" x14ac:dyDescent="0.3">
      <c r="B11" s="12" t="s">
        <v>9</v>
      </c>
      <c r="C11" s="13">
        <v>6300.46</v>
      </c>
      <c r="D11" s="14">
        <v>7134</v>
      </c>
    </row>
    <row r="12" spans="1:8" ht="15.6" x14ac:dyDescent="0.3">
      <c r="B12" s="17" t="s">
        <v>10</v>
      </c>
      <c r="C12" s="23">
        <v>7687.48</v>
      </c>
      <c r="D12" s="24">
        <v>8896</v>
      </c>
    </row>
    <row r="13" spans="1:8" ht="15.6" x14ac:dyDescent="0.3">
      <c r="B13" s="12" t="s">
        <v>11</v>
      </c>
      <c r="C13" s="13">
        <v>8040.96</v>
      </c>
      <c r="D13" s="14">
        <v>9141</v>
      </c>
    </row>
    <row r="14" spans="1:8" ht="15.6" x14ac:dyDescent="0.3">
      <c r="B14" s="17" t="s">
        <v>12</v>
      </c>
      <c r="C14" s="23">
        <v>8060.62</v>
      </c>
      <c r="D14" s="24">
        <v>9157</v>
      </c>
    </row>
    <row r="15" spans="1:8" ht="15.6" x14ac:dyDescent="0.3">
      <c r="B15" s="12" t="s">
        <v>13</v>
      </c>
      <c r="C15" s="13">
        <v>6368.73</v>
      </c>
      <c r="D15" s="14">
        <v>7047</v>
      </c>
    </row>
    <row r="16" spans="1:8" ht="15.6" x14ac:dyDescent="0.3">
      <c r="B16" s="17" t="s">
        <v>14</v>
      </c>
      <c r="C16" s="23">
        <v>5559.28</v>
      </c>
      <c r="D16" s="24">
        <v>5372</v>
      </c>
    </row>
    <row r="17" spans="2:4" ht="15.6" x14ac:dyDescent="0.3">
      <c r="B17" s="12" t="s">
        <v>15</v>
      </c>
      <c r="C17" s="13">
        <v>7098.1</v>
      </c>
      <c r="D17" s="14">
        <v>7890</v>
      </c>
    </row>
    <row r="18" spans="2:4" ht="16.2" thickBot="1" x14ac:dyDescent="0.35">
      <c r="B18" s="20" t="s">
        <v>16</v>
      </c>
      <c r="C18" s="21">
        <f>SUM(C6:C17)</f>
        <v>96857.53</v>
      </c>
      <c r="D18" s="22">
        <f>SUM(D6:D17)</f>
        <v>96774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"/>
  <sheetViews>
    <sheetView topLeftCell="A3" workbookViewId="0">
      <selection activeCell="F22" sqref="F22"/>
    </sheetView>
  </sheetViews>
  <sheetFormatPr defaultRowHeight="14.4" x14ac:dyDescent="0.3"/>
  <cols>
    <col min="1" max="1" width="24.5546875" customWidth="1"/>
    <col min="2" max="2" width="17.33203125" customWidth="1"/>
    <col min="3" max="3" width="20.44140625" bestFit="1" customWidth="1"/>
    <col min="4" max="4" width="26.44140625" bestFit="1" customWidth="1"/>
  </cols>
  <sheetData>
    <row r="3" spans="1:8" ht="15" thickBot="1" x14ac:dyDescent="0.35"/>
    <row r="4" spans="1:8" ht="21.6" thickBot="1" x14ac:dyDescent="0.35">
      <c r="B4" s="44" t="s">
        <v>19</v>
      </c>
      <c r="C4" s="45"/>
      <c r="D4" s="46"/>
    </row>
    <row r="5" spans="1:8" ht="18.600000000000001" thickTop="1" x14ac:dyDescent="0.35">
      <c r="A5" s="2"/>
      <c r="B5" s="9" t="s">
        <v>2</v>
      </c>
      <c r="C5" s="10" t="s">
        <v>18</v>
      </c>
      <c r="D5" s="11" t="s">
        <v>3</v>
      </c>
    </row>
    <row r="6" spans="1:8" ht="15.6" x14ac:dyDescent="0.3">
      <c r="B6" s="17" t="s">
        <v>4</v>
      </c>
      <c r="C6" s="23">
        <v>10239.379999999999</v>
      </c>
      <c r="D6" s="24">
        <v>7595</v>
      </c>
    </row>
    <row r="7" spans="1:8" ht="15.6" x14ac:dyDescent="0.3">
      <c r="B7" s="12" t="s">
        <v>5</v>
      </c>
      <c r="C7" s="13">
        <v>7529.8</v>
      </c>
      <c r="D7" s="14">
        <v>5769</v>
      </c>
    </row>
    <row r="8" spans="1:8" ht="15.6" x14ac:dyDescent="0.3">
      <c r="B8" s="17" t="s">
        <v>6</v>
      </c>
      <c r="C8" s="39">
        <v>13246.68</v>
      </c>
      <c r="D8" s="24">
        <v>11913</v>
      </c>
    </row>
    <row r="9" spans="1:8" ht="15.6" x14ac:dyDescent="0.3">
      <c r="B9" s="12" t="s">
        <v>7</v>
      </c>
      <c r="C9" s="40">
        <v>12912.11</v>
      </c>
      <c r="D9" s="32">
        <v>10078</v>
      </c>
      <c r="H9" s="1"/>
    </row>
    <row r="10" spans="1:8" ht="15.6" x14ac:dyDescent="0.3">
      <c r="B10" s="17" t="s">
        <v>8</v>
      </c>
      <c r="C10" s="36">
        <v>5908.23</v>
      </c>
      <c r="D10" s="24">
        <v>5593</v>
      </c>
      <c r="F10" s="1"/>
    </row>
    <row r="11" spans="1:8" ht="15.6" x14ac:dyDescent="0.3">
      <c r="B11" s="12" t="s">
        <v>9</v>
      </c>
      <c r="C11" s="40">
        <v>4250.4399999999996</v>
      </c>
      <c r="D11" s="41">
        <v>3289</v>
      </c>
    </row>
    <row r="12" spans="1:8" ht="15.6" x14ac:dyDescent="0.3">
      <c r="B12" s="17" t="s">
        <v>10</v>
      </c>
      <c r="C12" s="39">
        <v>6234.77</v>
      </c>
      <c r="D12" s="42">
        <v>6230</v>
      </c>
    </row>
    <row r="13" spans="1:8" ht="15.6" x14ac:dyDescent="0.3">
      <c r="B13" s="12" t="s">
        <v>11</v>
      </c>
      <c r="C13" s="40">
        <v>10810.41</v>
      </c>
      <c r="D13" s="41">
        <v>11260</v>
      </c>
    </row>
    <row r="14" spans="1:8" ht="15.6" x14ac:dyDescent="0.3">
      <c r="B14" s="17" t="s">
        <v>12</v>
      </c>
      <c r="C14" s="39">
        <v>9177.92</v>
      </c>
      <c r="D14" s="42">
        <v>9818</v>
      </c>
    </row>
    <row r="15" spans="1:8" ht="15.6" x14ac:dyDescent="0.3">
      <c r="B15" s="12" t="s">
        <v>13</v>
      </c>
      <c r="C15" s="39">
        <v>7098.83</v>
      </c>
      <c r="D15" s="42">
        <v>6712</v>
      </c>
    </row>
    <row r="16" spans="1:8" ht="15.6" x14ac:dyDescent="0.3">
      <c r="B16" s="17" t="s">
        <v>14</v>
      </c>
      <c r="C16" s="40">
        <v>7873.76</v>
      </c>
      <c r="D16" s="41">
        <v>7611</v>
      </c>
    </row>
    <row r="17" spans="2:4" ht="15.6" x14ac:dyDescent="0.3">
      <c r="B17" s="12" t="s">
        <v>15</v>
      </c>
      <c r="C17" s="39">
        <v>6148.29</v>
      </c>
      <c r="D17" s="42">
        <v>6161</v>
      </c>
    </row>
    <row r="18" spans="2:4" ht="16.2" thickBot="1" x14ac:dyDescent="0.35">
      <c r="B18" s="20" t="s">
        <v>16</v>
      </c>
      <c r="C18" s="21">
        <f>SUM(C6:C17)</f>
        <v>101430.62</v>
      </c>
      <c r="D18" s="22">
        <f>SUM(D6:D17)</f>
        <v>92029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"/>
  <sheetViews>
    <sheetView topLeftCell="A3" workbookViewId="0">
      <selection activeCell="D11" sqref="D11"/>
    </sheetView>
  </sheetViews>
  <sheetFormatPr defaultRowHeight="14.4" x14ac:dyDescent="0.3"/>
  <cols>
    <col min="1" max="1" width="24.5546875" customWidth="1"/>
    <col min="2" max="2" width="17.33203125" customWidth="1"/>
    <col min="3" max="3" width="20.44140625" bestFit="1" customWidth="1"/>
    <col min="4" max="4" width="26.44140625" bestFit="1" customWidth="1"/>
  </cols>
  <sheetData>
    <row r="3" spans="1:8" ht="15" thickBot="1" x14ac:dyDescent="0.35"/>
    <row r="4" spans="1:8" ht="21.6" thickBot="1" x14ac:dyDescent="0.35">
      <c r="B4" s="44" t="s">
        <v>19</v>
      </c>
      <c r="C4" s="45"/>
      <c r="D4" s="46"/>
    </row>
    <row r="5" spans="1:8" ht="18.600000000000001" thickTop="1" x14ac:dyDescent="0.35">
      <c r="A5" s="2"/>
      <c r="B5" s="9" t="s">
        <v>2</v>
      </c>
      <c r="C5" s="10" t="s">
        <v>18</v>
      </c>
      <c r="D5" s="11" t="s">
        <v>3</v>
      </c>
    </row>
    <row r="6" spans="1:8" ht="15.6" x14ac:dyDescent="0.3">
      <c r="B6" s="17" t="s">
        <v>4</v>
      </c>
      <c r="C6" s="23">
        <v>0</v>
      </c>
      <c r="D6" s="24">
        <v>0</v>
      </c>
    </row>
    <row r="7" spans="1:8" ht="15.6" x14ac:dyDescent="0.3">
      <c r="B7" s="12" t="s">
        <v>5</v>
      </c>
      <c r="C7" s="13">
        <v>0</v>
      </c>
      <c r="D7" s="14">
        <v>0</v>
      </c>
    </row>
    <row r="8" spans="1:8" ht="15.6" x14ac:dyDescent="0.3">
      <c r="B8" s="17" t="s">
        <v>6</v>
      </c>
      <c r="C8" s="39">
        <v>0</v>
      </c>
      <c r="D8" s="24">
        <v>0</v>
      </c>
    </row>
    <row r="9" spans="1:8" ht="15.6" x14ac:dyDescent="0.3">
      <c r="B9" s="12" t="s">
        <v>7</v>
      </c>
      <c r="C9" s="40">
        <v>0</v>
      </c>
      <c r="D9" s="32">
        <v>0</v>
      </c>
      <c r="H9" s="1"/>
    </row>
    <row r="10" spans="1:8" ht="15.6" x14ac:dyDescent="0.3">
      <c r="B10" s="17" t="s">
        <v>8</v>
      </c>
      <c r="C10" s="36">
        <v>0</v>
      </c>
      <c r="D10" s="24">
        <v>0</v>
      </c>
      <c r="F10" s="1"/>
    </row>
    <row r="11" spans="1:8" ht="15.6" x14ac:dyDescent="0.3">
      <c r="B11" s="12" t="s">
        <v>9</v>
      </c>
      <c r="C11" s="13">
        <v>0</v>
      </c>
      <c r="D11" s="14">
        <v>0</v>
      </c>
    </row>
    <row r="12" spans="1:8" ht="15.6" x14ac:dyDescent="0.3">
      <c r="B12" s="17" t="s">
        <v>10</v>
      </c>
      <c r="C12" s="23">
        <v>0</v>
      </c>
      <c r="D12" s="24">
        <v>0</v>
      </c>
    </row>
    <row r="13" spans="1:8" ht="15.6" x14ac:dyDescent="0.3">
      <c r="B13" s="12" t="s">
        <v>11</v>
      </c>
      <c r="C13" s="13">
        <v>0</v>
      </c>
      <c r="D13" s="14">
        <v>0</v>
      </c>
    </row>
    <row r="14" spans="1:8" ht="15.6" x14ac:dyDescent="0.3">
      <c r="B14" s="17" t="s">
        <v>12</v>
      </c>
      <c r="C14" s="23">
        <v>0</v>
      </c>
      <c r="D14" s="24">
        <v>0</v>
      </c>
    </row>
    <row r="15" spans="1:8" ht="15.6" x14ac:dyDescent="0.3">
      <c r="B15" s="12" t="s">
        <v>13</v>
      </c>
      <c r="C15" s="13">
        <v>0</v>
      </c>
      <c r="D15" s="14">
        <v>0</v>
      </c>
    </row>
    <row r="16" spans="1:8" ht="15.6" x14ac:dyDescent="0.3">
      <c r="B16" s="17" t="s">
        <v>14</v>
      </c>
      <c r="C16" s="23">
        <v>0</v>
      </c>
      <c r="D16" s="24">
        <v>0</v>
      </c>
    </row>
    <row r="17" spans="2:4" ht="15.6" x14ac:dyDescent="0.3">
      <c r="B17" s="12" t="s">
        <v>15</v>
      </c>
      <c r="C17" s="13">
        <v>0</v>
      </c>
      <c r="D17" s="14">
        <v>0</v>
      </c>
    </row>
    <row r="18" spans="2:4" ht="16.2" thickBot="1" x14ac:dyDescent="0.35">
      <c r="B18" s="20" t="s">
        <v>16</v>
      </c>
      <c r="C18" s="21">
        <f>SUM(C6:C17)</f>
        <v>0</v>
      </c>
      <c r="D18" s="22">
        <f>SUM(D6:D17)</f>
        <v>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7"/>
  <sheetViews>
    <sheetView tabSelected="1" topLeftCell="C4" workbookViewId="0">
      <selection activeCell="U22" sqref="U22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5" ht="15" thickBot="1" x14ac:dyDescent="0.35"/>
    <row r="4" spans="1:5" ht="22.5" customHeight="1" thickBot="1" x14ac:dyDescent="0.35">
      <c r="B4" s="44" t="s">
        <v>19</v>
      </c>
      <c r="C4" s="45"/>
      <c r="D4" s="46"/>
    </row>
    <row r="5" spans="1:5" ht="18.600000000000001" thickTop="1" x14ac:dyDescent="0.35">
      <c r="A5" s="2"/>
      <c r="B5" s="9" t="s">
        <v>2</v>
      </c>
      <c r="C5" s="10" t="s">
        <v>18</v>
      </c>
      <c r="D5" s="11" t="s">
        <v>3</v>
      </c>
    </row>
    <row r="6" spans="1:5" ht="15.6" x14ac:dyDescent="0.3">
      <c r="A6" s="28"/>
      <c r="B6" s="33" t="s">
        <v>20</v>
      </c>
      <c r="C6" s="36">
        <v>6234.77</v>
      </c>
      <c r="D6" s="24">
        <v>6230</v>
      </c>
    </row>
    <row r="7" spans="1:5" ht="15.6" x14ac:dyDescent="0.3">
      <c r="A7" s="28"/>
      <c r="B7" s="37" t="s">
        <v>21</v>
      </c>
      <c r="C7" s="38">
        <v>10810.41</v>
      </c>
      <c r="D7" s="32">
        <v>11260</v>
      </c>
    </row>
    <row r="8" spans="1:5" ht="15.6" x14ac:dyDescent="0.3">
      <c r="A8" s="28"/>
      <c r="B8" s="33" t="s">
        <v>22</v>
      </c>
      <c r="C8" s="36">
        <v>9177.92</v>
      </c>
      <c r="D8" s="24">
        <v>9818</v>
      </c>
      <c r="E8" s="29"/>
    </row>
    <row r="9" spans="1:5" ht="15.6" x14ac:dyDescent="0.3">
      <c r="B9" s="37" t="s">
        <v>23</v>
      </c>
      <c r="C9" s="38">
        <v>7098.83</v>
      </c>
      <c r="D9" s="32">
        <v>6712</v>
      </c>
    </row>
    <row r="10" spans="1:5" ht="15.6" x14ac:dyDescent="0.3">
      <c r="B10" s="33" t="s">
        <v>24</v>
      </c>
      <c r="C10" s="36">
        <v>7873.76</v>
      </c>
      <c r="D10" s="24">
        <v>7611</v>
      </c>
    </row>
    <row r="11" spans="1:5" ht="15.6" x14ac:dyDescent="0.3">
      <c r="B11" s="37" t="s">
        <v>25</v>
      </c>
      <c r="C11" s="38">
        <v>6148.29</v>
      </c>
      <c r="D11" s="32">
        <v>6161</v>
      </c>
    </row>
    <row r="12" spans="1:5" ht="15.6" x14ac:dyDescent="0.3">
      <c r="B12" s="33" t="s">
        <v>26</v>
      </c>
      <c r="C12" s="36">
        <v>7399.51</v>
      </c>
      <c r="D12" s="24">
        <v>7855</v>
      </c>
    </row>
    <row r="13" spans="1:5" ht="15.6" x14ac:dyDescent="0.3">
      <c r="B13" s="37" t="s">
        <v>27</v>
      </c>
      <c r="C13" s="43">
        <v>7744.71</v>
      </c>
      <c r="D13" s="32">
        <v>6395</v>
      </c>
    </row>
    <row r="14" spans="1:5" ht="15.6" x14ac:dyDescent="0.3">
      <c r="B14" s="33" t="s">
        <v>28</v>
      </c>
      <c r="C14" s="36">
        <v>15555.54</v>
      </c>
      <c r="D14" s="24">
        <v>13261</v>
      </c>
    </row>
    <row r="15" spans="1:5" ht="15.6" x14ac:dyDescent="0.3">
      <c r="B15" s="33" t="s">
        <v>29</v>
      </c>
      <c r="C15" s="36">
        <v>9123.7000000000007</v>
      </c>
      <c r="D15" s="24">
        <v>8322</v>
      </c>
    </row>
    <row r="16" spans="1:5" ht="15.6" x14ac:dyDescent="0.3">
      <c r="B16" s="37" t="s">
        <v>30</v>
      </c>
      <c r="C16" s="43">
        <v>5574.73</v>
      </c>
      <c r="D16" s="32">
        <v>4497</v>
      </c>
    </row>
    <row r="17" spans="2:4" ht="15.6" x14ac:dyDescent="0.3">
      <c r="B17" s="33" t="s">
        <v>31</v>
      </c>
      <c r="C17" s="36">
        <v>6496.92</v>
      </c>
      <c r="D17" s="24">
        <v>5760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topLeftCell="B3" workbookViewId="0">
      <selection activeCell="E31" sqref="E31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  <col min="5" max="6" width="22.6640625" customWidth="1"/>
  </cols>
  <sheetData>
    <row r="3" spans="1:6" ht="15" thickBot="1" x14ac:dyDescent="0.35">
      <c r="F3" s="5"/>
    </row>
    <row r="4" spans="1:6" ht="15.75" customHeight="1" thickBot="1" x14ac:dyDescent="0.35">
      <c r="B4" s="44" t="s">
        <v>19</v>
      </c>
      <c r="C4" s="45"/>
      <c r="D4" s="46"/>
      <c r="F4" s="6"/>
    </row>
    <row r="5" spans="1:6" ht="15" thickTop="1" x14ac:dyDescent="0.3">
      <c r="A5" s="2"/>
      <c r="B5" s="3" t="s">
        <v>0</v>
      </c>
      <c r="C5" s="2" t="s">
        <v>17</v>
      </c>
      <c r="D5" s="7" t="s">
        <v>1</v>
      </c>
    </row>
    <row r="6" spans="1:6" x14ac:dyDescent="0.3">
      <c r="B6" s="4">
        <v>2004</v>
      </c>
      <c r="C6" s="34">
        <v>41699.15</v>
      </c>
      <c r="D6" s="8">
        <v>101885</v>
      </c>
    </row>
    <row r="7" spans="1:6" x14ac:dyDescent="0.3">
      <c r="B7" s="3">
        <v>2005</v>
      </c>
      <c r="C7" s="35">
        <v>43353.86</v>
      </c>
      <c r="D7" s="27">
        <v>93615</v>
      </c>
    </row>
    <row r="8" spans="1:6" x14ac:dyDescent="0.3">
      <c r="B8" s="4">
        <v>2006</v>
      </c>
      <c r="C8" s="34">
        <v>54496.91</v>
      </c>
      <c r="D8" s="8">
        <v>104880</v>
      </c>
    </row>
    <row r="9" spans="1:6" x14ac:dyDescent="0.3">
      <c r="B9" s="3">
        <v>2007</v>
      </c>
      <c r="C9" s="35">
        <v>42944.45</v>
      </c>
      <c r="D9" s="27">
        <v>96154</v>
      </c>
    </row>
    <row r="10" spans="1:6" x14ac:dyDescent="0.3">
      <c r="B10" s="4">
        <v>2008</v>
      </c>
      <c r="C10" s="34">
        <v>49076.5</v>
      </c>
      <c r="D10" s="8">
        <v>101346</v>
      </c>
    </row>
    <row r="11" spans="1:6" x14ac:dyDescent="0.3">
      <c r="B11" s="3">
        <v>2009</v>
      </c>
      <c r="C11" s="35">
        <v>48942.68</v>
      </c>
      <c r="D11" s="27">
        <v>100434</v>
      </c>
    </row>
    <row r="12" spans="1:6" x14ac:dyDescent="0.3">
      <c r="B12" s="4">
        <v>2010</v>
      </c>
      <c r="C12" s="34">
        <v>66598.95</v>
      </c>
      <c r="D12" s="8">
        <v>121444</v>
      </c>
    </row>
    <row r="13" spans="1:6" x14ac:dyDescent="0.3">
      <c r="B13" s="3">
        <v>2011</v>
      </c>
      <c r="C13" s="35">
        <v>74465.02</v>
      </c>
      <c r="D13" s="27">
        <v>124781</v>
      </c>
    </row>
    <row r="14" spans="1:6" x14ac:dyDescent="0.3">
      <c r="B14" s="4">
        <v>2012</v>
      </c>
      <c r="C14" s="34">
        <f>'2012'!C18</f>
        <v>93540.09</v>
      </c>
      <c r="D14" s="8">
        <f>'2012'!D18</f>
        <v>131553</v>
      </c>
    </row>
    <row r="15" spans="1:6" x14ac:dyDescent="0.3">
      <c r="B15" s="3">
        <v>2013</v>
      </c>
      <c r="C15" s="35">
        <f>'2013'!C18</f>
        <v>78132.930000000008</v>
      </c>
      <c r="D15" s="27">
        <f>'2013'!D18</f>
        <v>153447</v>
      </c>
    </row>
    <row r="16" spans="1:6" x14ac:dyDescent="0.3">
      <c r="B16" s="4">
        <v>2014</v>
      </c>
      <c r="C16" s="34">
        <f>'2014'!C18</f>
        <v>82643.189999999988</v>
      </c>
      <c r="D16" s="8">
        <f>'2014'!D18</f>
        <v>163137</v>
      </c>
    </row>
    <row r="17" spans="2:4" x14ac:dyDescent="0.3">
      <c r="B17" s="3">
        <v>2015</v>
      </c>
      <c r="C17" s="35">
        <f>'2015'!C18</f>
        <v>85088.85</v>
      </c>
      <c r="D17" s="27">
        <f>'2015'!D18</f>
        <v>113814</v>
      </c>
    </row>
    <row r="18" spans="2:4" x14ac:dyDescent="0.3">
      <c r="B18" s="4">
        <v>2016</v>
      </c>
      <c r="C18" s="34">
        <f>'2016'!C18</f>
        <v>78905.01999999999</v>
      </c>
      <c r="D18" s="8">
        <f>'2016'!D18</f>
        <v>104986</v>
      </c>
    </row>
    <row r="19" spans="2:4" x14ac:dyDescent="0.3">
      <c r="B19" s="3">
        <v>2017</v>
      </c>
      <c r="C19" s="35">
        <f>'2017'!C18</f>
        <v>79900.97</v>
      </c>
      <c r="D19" s="27">
        <f>'2017'!D18</f>
        <v>107045</v>
      </c>
    </row>
    <row r="20" spans="2:4" x14ac:dyDescent="0.3">
      <c r="B20" s="4">
        <v>2018</v>
      </c>
      <c r="C20" s="34">
        <f>'2018'!C18</f>
        <v>121458.12</v>
      </c>
      <c r="D20" s="8">
        <f>'2018'!D18</f>
        <v>122381</v>
      </c>
    </row>
    <row r="21" spans="2:4" x14ac:dyDescent="0.3">
      <c r="B21" s="3">
        <v>2019</v>
      </c>
      <c r="C21" s="35">
        <f>'2019'!C18</f>
        <v>105565.68</v>
      </c>
      <c r="D21" s="30">
        <f>'2019'!D18</f>
        <v>111430</v>
      </c>
    </row>
    <row r="22" spans="2:4" x14ac:dyDescent="0.3">
      <c r="B22" s="4">
        <v>2020</v>
      </c>
      <c r="C22" s="34">
        <f>'2020'!C18</f>
        <v>45914.83</v>
      </c>
      <c r="D22" s="8">
        <f>'2020'!D18</f>
        <v>42095</v>
      </c>
    </row>
    <row r="23" spans="2:4" x14ac:dyDescent="0.3">
      <c r="B23" s="3">
        <v>2021</v>
      </c>
      <c r="C23" s="35">
        <f>'2021'!C18</f>
        <v>35273.300000000003</v>
      </c>
      <c r="D23" s="30">
        <f>'2021'!D18</f>
        <v>32082</v>
      </c>
    </row>
    <row r="24" spans="2:4" x14ac:dyDescent="0.3">
      <c r="B24" s="3">
        <v>2022</v>
      </c>
      <c r="C24" s="35">
        <v>68381.55</v>
      </c>
      <c r="D24" s="30">
        <v>67299</v>
      </c>
    </row>
    <row r="25" spans="2:4" x14ac:dyDescent="0.3">
      <c r="B25" s="3">
        <v>2023</v>
      </c>
      <c r="C25" s="35">
        <v>96857.53</v>
      </c>
      <c r="D25" s="30">
        <v>96774</v>
      </c>
    </row>
    <row r="26" spans="2:4" x14ac:dyDescent="0.3">
      <c r="B26" s="3">
        <v>2024</v>
      </c>
      <c r="C26" s="35">
        <v>101430.62</v>
      </c>
      <c r="D26" s="30">
        <v>92029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44" t="s">
        <v>19</v>
      </c>
      <c r="C4" s="45"/>
      <c r="D4" s="46"/>
    </row>
    <row r="5" spans="1:4" ht="18.600000000000001" thickTop="1" x14ac:dyDescent="0.35">
      <c r="A5" s="2"/>
      <c r="B5" s="9" t="s">
        <v>2</v>
      </c>
      <c r="C5" s="10" t="s">
        <v>18</v>
      </c>
      <c r="D5" s="11" t="s">
        <v>3</v>
      </c>
    </row>
    <row r="6" spans="1:4" ht="15.6" x14ac:dyDescent="0.3">
      <c r="B6" s="17" t="s">
        <v>4</v>
      </c>
      <c r="C6" s="23">
        <v>10526.14</v>
      </c>
      <c r="D6" s="24">
        <v>14020</v>
      </c>
    </row>
    <row r="7" spans="1:4" ht="15.6" x14ac:dyDescent="0.3">
      <c r="B7" s="12" t="s">
        <v>5</v>
      </c>
      <c r="C7" s="13">
        <v>9446.7199999999993</v>
      </c>
      <c r="D7" s="14">
        <v>19245</v>
      </c>
    </row>
    <row r="8" spans="1:4" ht="15.6" x14ac:dyDescent="0.3">
      <c r="B8" s="17" t="s">
        <v>6</v>
      </c>
      <c r="C8" s="23">
        <v>5845.6</v>
      </c>
      <c r="D8" s="24">
        <v>13322</v>
      </c>
    </row>
    <row r="9" spans="1:4" ht="15.6" x14ac:dyDescent="0.3">
      <c r="B9" s="12" t="s">
        <v>7</v>
      </c>
      <c r="C9" s="13">
        <v>4519.3</v>
      </c>
      <c r="D9" s="14">
        <v>7245</v>
      </c>
    </row>
    <row r="10" spans="1:4" ht="15.6" x14ac:dyDescent="0.3">
      <c r="B10" s="17" t="s">
        <v>8</v>
      </c>
      <c r="C10" s="23">
        <v>4699.0600000000004</v>
      </c>
      <c r="D10" s="24">
        <v>8963</v>
      </c>
    </row>
    <row r="11" spans="1:4" ht="15.6" x14ac:dyDescent="0.3">
      <c r="B11" s="12" t="s">
        <v>9</v>
      </c>
      <c r="C11" s="13">
        <v>5218.12</v>
      </c>
      <c r="D11" s="14">
        <v>11414</v>
      </c>
    </row>
    <row r="12" spans="1:4" ht="15.6" x14ac:dyDescent="0.3">
      <c r="B12" s="17" t="s">
        <v>10</v>
      </c>
      <c r="C12" s="23">
        <v>5296.82</v>
      </c>
      <c r="D12" s="24">
        <v>11874</v>
      </c>
    </row>
    <row r="13" spans="1:4" ht="15.6" x14ac:dyDescent="0.3">
      <c r="B13" s="12" t="s">
        <v>11</v>
      </c>
      <c r="C13" s="13">
        <v>6646.6</v>
      </c>
      <c r="D13" s="14">
        <v>17473</v>
      </c>
    </row>
    <row r="14" spans="1:4" ht="15.6" x14ac:dyDescent="0.3">
      <c r="B14" s="17" t="s">
        <v>12</v>
      </c>
      <c r="C14" s="23">
        <v>5171.7700000000004</v>
      </c>
      <c r="D14" s="24">
        <v>10774</v>
      </c>
    </row>
    <row r="15" spans="1:4" ht="15.6" x14ac:dyDescent="0.3">
      <c r="B15" s="12" t="s">
        <v>13</v>
      </c>
      <c r="C15" s="15">
        <v>4687.43</v>
      </c>
      <c r="D15" s="16">
        <v>8440</v>
      </c>
    </row>
    <row r="16" spans="1:4" ht="15.6" x14ac:dyDescent="0.3">
      <c r="B16" s="17" t="s">
        <v>14</v>
      </c>
      <c r="C16" s="18">
        <v>6294.34</v>
      </c>
      <c r="D16" s="19">
        <v>13409</v>
      </c>
    </row>
    <row r="17" spans="2:4" ht="15.6" x14ac:dyDescent="0.3">
      <c r="B17" s="12" t="s">
        <v>15</v>
      </c>
      <c r="C17" s="15">
        <v>9781.0300000000007</v>
      </c>
      <c r="D17" s="16">
        <v>17268</v>
      </c>
    </row>
    <row r="18" spans="2:4" ht="16.2" thickBot="1" x14ac:dyDescent="0.35">
      <c r="B18" s="25" t="s">
        <v>16</v>
      </c>
      <c r="C18" s="21">
        <f>SUM(C6:C17)</f>
        <v>78132.930000000008</v>
      </c>
      <c r="D18" s="26">
        <f>SUM(D6:D17)</f>
        <v>153447</v>
      </c>
    </row>
    <row r="19" spans="2:4" x14ac:dyDescent="0.3">
      <c r="C19" s="1"/>
      <c r="D19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44" t="s">
        <v>19</v>
      </c>
      <c r="C4" s="45"/>
      <c r="D4" s="46"/>
    </row>
    <row r="5" spans="1:4" ht="18.600000000000001" thickTop="1" x14ac:dyDescent="0.35">
      <c r="A5" s="2"/>
      <c r="B5" s="9" t="s">
        <v>2</v>
      </c>
      <c r="C5" s="10" t="s">
        <v>18</v>
      </c>
      <c r="D5" s="11" t="s">
        <v>3</v>
      </c>
    </row>
    <row r="6" spans="1:4" ht="15.6" x14ac:dyDescent="0.3">
      <c r="B6" s="17" t="s">
        <v>4</v>
      </c>
      <c r="C6" s="23">
        <v>10319.879999999999</v>
      </c>
      <c r="D6" s="24">
        <v>17612</v>
      </c>
    </row>
    <row r="7" spans="1:4" ht="15.6" x14ac:dyDescent="0.3">
      <c r="B7" s="12" t="s">
        <v>5</v>
      </c>
      <c r="C7" s="13">
        <v>14716.58</v>
      </c>
      <c r="D7" s="14">
        <v>27962</v>
      </c>
    </row>
    <row r="8" spans="1:4" ht="15.6" x14ac:dyDescent="0.3">
      <c r="B8" s="17" t="s">
        <v>6</v>
      </c>
      <c r="C8" s="23">
        <v>4352.3</v>
      </c>
      <c r="D8" s="24">
        <v>8297</v>
      </c>
    </row>
    <row r="9" spans="1:4" ht="15.6" x14ac:dyDescent="0.3">
      <c r="B9" s="12" t="s">
        <v>7</v>
      </c>
      <c r="C9" s="13">
        <v>6208.13</v>
      </c>
      <c r="D9" s="14">
        <v>13894</v>
      </c>
    </row>
    <row r="10" spans="1:4" ht="15.6" x14ac:dyDescent="0.3">
      <c r="B10" s="17" t="s">
        <v>8</v>
      </c>
      <c r="C10" s="23">
        <v>5468.17</v>
      </c>
      <c r="D10" s="24">
        <v>11824</v>
      </c>
    </row>
    <row r="11" spans="1:4" ht="15.6" x14ac:dyDescent="0.3">
      <c r="B11" s="12" t="s">
        <v>9</v>
      </c>
      <c r="C11" s="13">
        <v>5659.75</v>
      </c>
      <c r="D11" s="14">
        <v>12371</v>
      </c>
    </row>
    <row r="12" spans="1:4" ht="15.6" x14ac:dyDescent="0.3">
      <c r="B12" s="17" t="s">
        <v>10</v>
      </c>
      <c r="C12" s="23">
        <v>5844.7</v>
      </c>
      <c r="D12" s="24">
        <v>13200</v>
      </c>
    </row>
    <row r="13" spans="1:4" ht="15.6" x14ac:dyDescent="0.3">
      <c r="B13" s="12" t="s">
        <v>11</v>
      </c>
      <c r="C13" s="13">
        <v>4685.1899999999996</v>
      </c>
      <c r="D13" s="14">
        <v>8587</v>
      </c>
    </row>
    <row r="14" spans="1:4" ht="15.6" x14ac:dyDescent="0.3">
      <c r="B14" s="17" t="s">
        <v>12</v>
      </c>
      <c r="C14" s="23">
        <v>4852.57</v>
      </c>
      <c r="D14" s="24">
        <v>9142</v>
      </c>
    </row>
    <row r="15" spans="1:4" ht="15.6" x14ac:dyDescent="0.3">
      <c r="B15" s="12" t="s">
        <v>13</v>
      </c>
      <c r="C15" s="15">
        <v>5325.86</v>
      </c>
      <c r="D15" s="16">
        <v>10701</v>
      </c>
    </row>
    <row r="16" spans="1:4" ht="15.6" x14ac:dyDescent="0.3">
      <c r="B16" s="17" t="s">
        <v>14</v>
      </c>
      <c r="C16" s="18">
        <v>6436.28</v>
      </c>
      <c r="D16" s="19">
        <v>12411</v>
      </c>
    </row>
    <row r="17" spans="2:4" ht="15.6" x14ac:dyDescent="0.3">
      <c r="B17" s="12" t="s">
        <v>15</v>
      </c>
      <c r="C17" s="15">
        <v>8773.7800000000007</v>
      </c>
      <c r="D17" s="16">
        <v>17136</v>
      </c>
    </row>
    <row r="18" spans="2:4" ht="18" customHeight="1" thickBot="1" x14ac:dyDescent="0.35">
      <c r="B18" s="25" t="s">
        <v>16</v>
      </c>
      <c r="C18" s="21">
        <f>SUM(C6:C17)</f>
        <v>82643.189999999988</v>
      </c>
      <c r="D18" s="26">
        <f>SUM(D6:D17)</f>
        <v>163137</v>
      </c>
    </row>
    <row r="19" spans="2:4" x14ac:dyDescent="0.3">
      <c r="C19" s="1"/>
      <c r="D19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44" t="s">
        <v>19</v>
      </c>
      <c r="C4" s="45"/>
      <c r="D4" s="46"/>
    </row>
    <row r="5" spans="1:4" ht="18.600000000000001" thickTop="1" x14ac:dyDescent="0.35">
      <c r="A5" s="2"/>
      <c r="B5" s="9" t="s">
        <v>2</v>
      </c>
      <c r="C5" s="10" t="s">
        <v>18</v>
      </c>
      <c r="D5" s="11" t="s">
        <v>3</v>
      </c>
    </row>
    <row r="6" spans="1:4" ht="15.6" x14ac:dyDescent="0.3">
      <c r="B6" s="17" t="s">
        <v>4</v>
      </c>
      <c r="C6" s="23">
        <v>5514.98</v>
      </c>
      <c r="D6" s="24">
        <v>7441</v>
      </c>
    </row>
    <row r="7" spans="1:4" ht="15.6" x14ac:dyDescent="0.3">
      <c r="B7" s="12" t="s">
        <v>5</v>
      </c>
      <c r="C7" s="13">
        <v>5850.67</v>
      </c>
      <c r="D7" s="14">
        <v>7610</v>
      </c>
    </row>
    <row r="8" spans="1:4" ht="15.6" x14ac:dyDescent="0.3">
      <c r="B8" s="17" t="s">
        <v>6</v>
      </c>
      <c r="C8" s="23">
        <v>9832.59</v>
      </c>
      <c r="D8" s="24">
        <v>14239</v>
      </c>
    </row>
    <row r="9" spans="1:4" ht="15.6" x14ac:dyDescent="0.3">
      <c r="B9" s="12" t="s">
        <v>7</v>
      </c>
      <c r="C9" s="13">
        <v>8709.2099999999991</v>
      </c>
      <c r="D9" s="14">
        <v>12716</v>
      </c>
    </row>
    <row r="10" spans="1:4" ht="15.6" x14ac:dyDescent="0.3">
      <c r="B10" s="17" t="s">
        <v>8</v>
      </c>
      <c r="C10" s="23">
        <v>6687.08</v>
      </c>
      <c r="D10" s="24">
        <v>9287</v>
      </c>
    </row>
    <row r="11" spans="1:4" ht="15.6" x14ac:dyDescent="0.3">
      <c r="B11" s="12" t="s">
        <v>9</v>
      </c>
      <c r="C11" s="13">
        <v>7382.7</v>
      </c>
      <c r="D11" s="14">
        <v>10501</v>
      </c>
    </row>
    <row r="12" spans="1:4" ht="15.6" x14ac:dyDescent="0.3">
      <c r="B12" s="17" t="s">
        <v>10</v>
      </c>
      <c r="C12" s="23">
        <v>7068.59</v>
      </c>
      <c r="D12" s="24">
        <v>9631</v>
      </c>
    </row>
    <row r="13" spans="1:4" ht="15.6" x14ac:dyDescent="0.3">
      <c r="B13" s="12" t="s">
        <v>11</v>
      </c>
      <c r="C13" s="13">
        <v>5196.8599999999997</v>
      </c>
      <c r="D13" s="14">
        <v>6239</v>
      </c>
    </row>
    <row r="14" spans="1:4" ht="15.6" x14ac:dyDescent="0.3">
      <c r="B14" s="17" t="s">
        <v>12</v>
      </c>
      <c r="C14" s="23">
        <v>6679.04</v>
      </c>
      <c r="D14" s="24">
        <v>8519</v>
      </c>
    </row>
    <row r="15" spans="1:4" ht="15.6" x14ac:dyDescent="0.3">
      <c r="B15" s="12" t="s">
        <v>13</v>
      </c>
      <c r="C15" s="15">
        <v>6216.5</v>
      </c>
      <c r="D15" s="16">
        <v>7910</v>
      </c>
    </row>
    <row r="16" spans="1:4" ht="15.6" x14ac:dyDescent="0.3">
      <c r="B16" s="17" t="s">
        <v>14</v>
      </c>
      <c r="C16" s="18">
        <v>7176.85</v>
      </c>
      <c r="D16" s="19">
        <v>9216</v>
      </c>
    </row>
    <row r="17" spans="2:4" ht="15.6" x14ac:dyDescent="0.3">
      <c r="B17" s="12" t="s">
        <v>15</v>
      </c>
      <c r="C17" s="15">
        <v>8773.7800000000007</v>
      </c>
      <c r="D17" s="16">
        <v>10505</v>
      </c>
    </row>
    <row r="18" spans="2:4" ht="16.2" thickBot="1" x14ac:dyDescent="0.35">
      <c r="B18" s="25" t="s">
        <v>16</v>
      </c>
      <c r="C18" s="21">
        <f>SUM(C6:C17)</f>
        <v>85088.85</v>
      </c>
      <c r="D18" s="26">
        <f>SUM(D6:D17)</f>
        <v>113814</v>
      </c>
    </row>
    <row r="19" spans="2:4" x14ac:dyDescent="0.3">
      <c r="C19" s="1"/>
      <c r="D19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1.6" thickBot="1" x14ac:dyDescent="0.35">
      <c r="B4" s="44" t="s">
        <v>19</v>
      </c>
      <c r="C4" s="45"/>
      <c r="D4" s="46"/>
    </row>
    <row r="5" spans="1:4" ht="18.600000000000001" thickTop="1" x14ac:dyDescent="0.35">
      <c r="A5" s="2"/>
      <c r="B5" s="9" t="s">
        <v>2</v>
      </c>
      <c r="C5" s="10" t="s">
        <v>18</v>
      </c>
      <c r="D5" s="11" t="s">
        <v>3</v>
      </c>
    </row>
    <row r="6" spans="1:4" ht="15.6" x14ac:dyDescent="0.3">
      <c r="B6" s="17" t="s">
        <v>4</v>
      </c>
      <c r="C6" s="23">
        <v>5195.13</v>
      </c>
      <c r="D6" s="24">
        <v>5885</v>
      </c>
    </row>
    <row r="7" spans="1:4" ht="15.6" x14ac:dyDescent="0.3">
      <c r="B7" s="12" t="s">
        <v>5</v>
      </c>
      <c r="C7" s="13">
        <v>5469.29</v>
      </c>
      <c r="D7" s="14">
        <v>6395</v>
      </c>
    </row>
    <row r="8" spans="1:4" ht="15.6" x14ac:dyDescent="0.3">
      <c r="B8" s="17" t="s">
        <v>6</v>
      </c>
      <c r="C8" s="23">
        <v>7385.99</v>
      </c>
      <c r="D8" s="24">
        <v>9702</v>
      </c>
    </row>
    <row r="9" spans="1:4" ht="15.6" x14ac:dyDescent="0.3">
      <c r="B9" s="12" t="s">
        <v>7</v>
      </c>
      <c r="C9" s="13">
        <v>9466.39</v>
      </c>
      <c r="D9" s="14">
        <v>12070</v>
      </c>
    </row>
    <row r="10" spans="1:4" ht="15.6" x14ac:dyDescent="0.3">
      <c r="B10" s="17" t="s">
        <v>8</v>
      </c>
      <c r="C10" s="23">
        <v>7970.79</v>
      </c>
      <c r="D10" s="24">
        <v>10981</v>
      </c>
    </row>
    <row r="11" spans="1:4" ht="15.6" x14ac:dyDescent="0.3">
      <c r="B11" s="12" t="s">
        <v>9</v>
      </c>
      <c r="C11" s="13">
        <v>7382.7</v>
      </c>
      <c r="D11" s="14">
        <v>11829</v>
      </c>
    </row>
    <row r="12" spans="1:4" ht="15.6" x14ac:dyDescent="0.3">
      <c r="B12" s="17" t="s">
        <v>10</v>
      </c>
      <c r="C12" s="23">
        <v>8215.5400000000009</v>
      </c>
      <c r="D12" s="24">
        <v>11112</v>
      </c>
    </row>
    <row r="13" spans="1:4" ht="15.6" x14ac:dyDescent="0.3">
      <c r="B13" s="12" t="s">
        <v>11</v>
      </c>
      <c r="C13" s="13">
        <v>5650.9</v>
      </c>
      <c r="D13" s="14">
        <v>7521</v>
      </c>
    </row>
    <row r="14" spans="1:4" ht="15.6" x14ac:dyDescent="0.3">
      <c r="B14" s="17" t="s">
        <v>12</v>
      </c>
      <c r="C14" s="23">
        <v>7191.81</v>
      </c>
      <c r="D14" s="24">
        <v>9858</v>
      </c>
    </row>
    <row r="15" spans="1:4" ht="15.6" x14ac:dyDescent="0.3">
      <c r="B15" s="12" t="s">
        <v>13</v>
      </c>
      <c r="C15" s="15">
        <v>6027.64</v>
      </c>
      <c r="D15" s="16">
        <v>8143</v>
      </c>
    </row>
    <row r="16" spans="1:4" ht="15.6" x14ac:dyDescent="0.3">
      <c r="B16" s="17" t="s">
        <v>14</v>
      </c>
      <c r="C16" s="18">
        <v>4227.8599999999997</v>
      </c>
      <c r="D16" s="19">
        <v>5243</v>
      </c>
    </row>
    <row r="17" spans="2:4" ht="15.6" x14ac:dyDescent="0.3">
      <c r="B17" s="12" t="s">
        <v>15</v>
      </c>
      <c r="C17" s="15">
        <v>4720.9799999999996</v>
      </c>
      <c r="D17" s="16">
        <v>6247</v>
      </c>
    </row>
    <row r="18" spans="2:4" ht="16.2" thickBot="1" x14ac:dyDescent="0.35">
      <c r="B18" s="20" t="s">
        <v>16</v>
      </c>
      <c r="C18" s="21">
        <f>SUM(C6:C17)</f>
        <v>78905.01999999999</v>
      </c>
      <c r="D18" s="22">
        <f>SUM(D6:D17)</f>
        <v>104986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1.6" thickBot="1" x14ac:dyDescent="0.35">
      <c r="B4" s="44" t="s">
        <v>19</v>
      </c>
      <c r="C4" s="45"/>
      <c r="D4" s="46"/>
    </row>
    <row r="5" spans="1:4" ht="18.600000000000001" thickTop="1" x14ac:dyDescent="0.35">
      <c r="B5" s="9" t="s">
        <v>2</v>
      </c>
      <c r="C5" s="10" t="s">
        <v>18</v>
      </c>
      <c r="D5" s="11" t="s">
        <v>3</v>
      </c>
    </row>
    <row r="6" spans="1:4" ht="15.6" x14ac:dyDescent="0.3">
      <c r="A6" s="2"/>
      <c r="B6" s="17" t="s">
        <v>4</v>
      </c>
      <c r="C6" s="23">
        <v>3904.05</v>
      </c>
      <c r="D6" s="24">
        <v>4503</v>
      </c>
    </row>
    <row r="7" spans="1:4" ht="15.6" x14ac:dyDescent="0.3">
      <c r="B7" s="12" t="s">
        <v>5</v>
      </c>
      <c r="C7" s="13">
        <v>6432.01</v>
      </c>
      <c r="D7" s="14">
        <v>8937</v>
      </c>
    </row>
    <row r="8" spans="1:4" ht="15.6" x14ac:dyDescent="0.3">
      <c r="B8" s="17" t="s">
        <v>6</v>
      </c>
      <c r="C8" s="23">
        <v>9275.59</v>
      </c>
      <c r="D8" s="24">
        <v>13651</v>
      </c>
    </row>
    <row r="9" spans="1:4" ht="15.6" x14ac:dyDescent="0.3">
      <c r="B9" s="12" t="s">
        <v>7</v>
      </c>
      <c r="C9" s="13">
        <v>5861.37</v>
      </c>
      <c r="D9" s="14">
        <v>7816</v>
      </c>
    </row>
    <row r="10" spans="1:4" ht="15.6" x14ac:dyDescent="0.3">
      <c r="B10" s="17" t="s">
        <v>8</v>
      </c>
      <c r="C10" s="23">
        <v>6154.2</v>
      </c>
      <c r="D10" s="24">
        <v>7611</v>
      </c>
    </row>
    <row r="11" spans="1:4" ht="15.6" x14ac:dyDescent="0.3">
      <c r="B11" s="12" t="s">
        <v>9</v>
      </c>
      <c r="C11" s="13">
        <v>7780.52</v>
      </c>
      <c r="D11" s="14">
        <v>10892</v>
      </c>
    </row>
    <row r="12" spans="1:4" ht="15.6" x14ac:dyDescent="0.3">
      <c r="B12" s="17" t="s">
        <v>10</v>
      </c>
      <c r="C12" s="23">
        <v>7534.16</v>
      </c>
      <c r="D12" s="24">
        <v>10592</v>
      </c>
    </row>
    <row r="13" spans="1:4" ht="15.6" x14ac:dyDescent="0.3">
      <c r="B13" s="12" t="s">
        <v>11</v>
      </c>
      <c r="C13" s="13">
        <v>8018.89</v>
      </c>
      <c r="D13" s="14">
        <v>10431</v>
      </c>
    </row>
    <row r="14" spans="1:4" ht="15.6" x14ac:dyDescent="0.3">
      <c r="B14" s="17" t="s">
        <v>12</v>
      </c>
      <c r="C14" s="23">
        <v>5553.96</v>
      </c>
      <c r="D14" s="24">
        <v>7065</v>
      </c>
    </row>
    <row r="15" spans="1:4" ht="15.6" x14ac:dyDescent="0.3">
      <c r="B15" s="12" t="s">
        <v>13</v>
      </c>
      <c r="C15" s="15">
        <v>6639.98</v>
      </c>
      <c r="D15" s="16">
        <v>8753</v>
      </c>
    </row>
    <row r="16" spans="1:4" ht="15.6" x14ac:dyDescent="0.3">
      <c r="B16" s="17" t="s">
        <v>14</v>
      </c>
      <c r="C16" s="18">
        <v>6202.17</v>
      </c>
      <c r="D16" s="19">
        <v>8461</v>
      </c>
    </row>
    <row r="17" spans="2:4" ht="15.6" x14ac:dyDescent="0.3">
      <c r="B17" s="12" t="s">
        <v>15</v>
      </c>
      <c r="C17" s="15">
        <v>6544.07</v>
      </c>
      <c r="D17" s="16">
        <v>8333</v>
      </c>
    </row>
    <row r="18" spans="2:4" ht="16.2" thickBot="1" x14ac:dyDescent="0.35">
      <c r="B18" s="20" t="s">
        <v>16</v>
      </c>
      <c r="C18" s="21">
        <f>SUM(C6:C17)</f>
        <v>79900.97</v>
      </c>
      <c r="D18" s="22">
        <f>SUM(D6:D17)</f>
        <v>107045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44" t="s">
        <v>19</v>
      </c>
      <c r="C4" s="45"/>
      <c r="D4" s="46"/>
    </row>
    <row r="5" spans="1:4" ht="18.600000000000001" thickTop="1" x14ac:dyDescent="0.35">
      <c r="A5" s="2"/>
      <c r="B5" s="9" t="s">
        <v>2</v>
      </c>
      <c r="C5" s="10" t="s">
        <v>18</v>
      </c>
      <c r="D5" s="11" t="s">
        <v>3</v>
      </c>
    </row>
    <row r="6" spans="1:4" ht="15.6" x14ac:dyDescent="0.3">
      <c r="B6" s="17" t="s">
        <v>4</v>
      </c>
      <c r="C6" s="23">
        <v>6273.52</v>
      </c>
      <c r="D6" s="24">
        <v>6254</v>
      </c>
    </row>
    <row r="7" spans="1:4" ht="15.6" x14ac:dyDescent="0.3">
      <c r="B7" s="12" t="s">
        <v>5</v>
      </c>
      <c r="C7" s="13">
        <v>7800.13</v>
      </c>
      <c r="D7" s="14">
        <v>8418</v>
      </c>
    </row>
    <row r="8" spans="1:4" ht="15.6" x14ac:dyDescent="0.3">
      <c r="B8" s="17" t="s">
        <v>6</v>
      </c>
      <c r="C8" s="23">
        <v>11799.77</v>
      </c>
      <c r="D8" s="24">
        <v>11015</v>
      </c>
    </row>
    <row r="9" spans="1:4" ht="15.6" x14ac:dyDescent="0.3">
      <c r="B9" s="12" t="s">
        <v>7</v>
      </c>
      <c r="C9" s="13">
        <v>12050.45</v>
      </c>
      <c r="D9" s="14">
        <v>10263</v>
      </c>
    </row>
    <row r="10" spans="1:4" ht="15.6" x14ac:dyDescent="0.3">
      <c r="B10" s="17" t="s">
        <v>8</v>
      </c>
      <c r="C10" s="23">
        <v>11024.41</v>
      </c>
      <c r="D10" s="24">
        <v>11274</v>
      </c>
    </row>
    <row r="11" spans="1:4" ht="15.6" x14ac:dyDescent="0.3">
      <c r="B11" s="12" t="s">
        <v>9</v>
      </c>
      <c r="C11" s="13">
        <v>11279.67</v>
      </c>
      <c r="D11" s="14">
        <v>10597</v>
      </c>
    </row>
    <row r="12" spans="1:4" ht="15.6" x14ac:dyDescent="0.3">
      <c r="B12" s="17" t="s">
        <v>10</v>
      </c>
      <c r="C12" s="23">
        <v>11053.05</v>
      </c>
      <c r="D12" s="24">
        <v>12134</v>
      </c>
    </row>
    <row r="13" spans="1:4" ht="15.6" x14ac:dyDescent="0.3">
      <c r="B13" s="12" t="s">
        <v>11</v>
      </c>
      <c r="C13" s="13">
        <v>9989.17</v>
      </c>
      <c r="D13" s="14">
        <v>10964</v>
      </c>
    </row>
    <row r="14" spans="1:4" ht="15.6" x14ac:dyDescent="0.3">
      <c r="B14" s="17" t="s">
        <v>12</v>
      </c>
      <c r="C14" s="23">
        <v>8777.9699999999993</v>
      </c>
      <c r="D14" s="24">
        <v>9321</v>
      </c>
    </row>
    <row r="15" spans="1:4" ht="15.6" x14ac:dyDescent="0.3">
      <c r="B15" s="12" t="s">
        <v>13</v>
      </c>
      <c r="C15" s="13">
        <v>8732.7000000000007</v>
      </c>
      <c r="D15" s="14">
        <v>9506</v>
      </c>
    </row>
    <row r="16" spans="1:4" ht="15.6" x14ac:dyDescent="0.3">
      <c r="B16" s="17" t="s">
        <v>14</v>
      </c>
      <c r="C16" s="23">
        <v>10243.17</v>
      </c>
      <c r="D16" s="24">
        <v>10023</v>
      </c>
    </row>
    <row r="17" spans="2:4" ht="15.6" x14ac:dyDescent="0.3">
      <c r="B17" s="12" t="s">
        <v>15</v>
      </c>
      <c r="C17" s="15">
        <v>12434.11</v>
      </c>
      <c r="D17" s="16">
        <f>11392+1220</f>
        <v>12612</v>
      </c>
    </row>
    <row r="18" spans="2:4" ht="16.2" thickBot="1" x14ac:dyDescent="0.35">
      <c r="B18" s="20" t="s">
        <v>16</v>
      </c>
      <c r="C18" s="21">
        <f>SUM(C6:C17)</f>
        <v>121458.12</v>
      </c>
      <c r="D18" s="22">
        <f>SUM(D6:D17)</f>
        <v>122381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B16" sqref="B16:D17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44" t="s">
        <v>19</v>
      </c>
      <c r="C4" s="45"/>
      <c r="D4" s="46"/>
    </row>
    <row r="5" spans="1:4" ht="18.600000000000001" thickTop="1" x14ac:dyDescent="0.35">
      <c r="A5" s="2"/>
      <c r="B5" s="9" t="s">
        <v>2</v>
      </c>
      <c r="C5" s="10" t="s">
        <v>18</v>
      </c>
      <c r="D5" s="11" t="s">
        <v>3</v>
      </c>
    </row>
    <row r="6" spans="1:4" ht="15.6" x14ac:dyDescent="0.3">
      <c r="B6" s="17" t="s">
        <v>4</v>
      </c>
      <c r="C6" s="23">
        <v>5284.37</v>
      </c>
      <c r="D6" s="24">
        <f>5338+433</f>
        <v>5771</v>
      </c>
    </row>
    <row r="7" spans="1:4" ht="15.6" x14ac:dyDescent="0.3">
      <c r="B7" s="12" t="s">
        <v>5</v>
      </c>
      <c r="C7" s="13">
        <v>6365.38</v>
      </c>
      <c r="D7" s="14">
        <f>6553+423</f>
        <v>6976</v>
      </c>
    </row>
    <row r="8" spans="1:4" ht="15.6" x14ac:dyDescent="0.3">
      <c r="B8" s="17" t="s">
        <v>6</v>
      </c>
      <c r="C8" s="23">
        <v>9120.81</v>
      </c>
      <c r="D8" s="24">
        <f>897+8330</f>
        <v>9227</v>
      </c>
    </row>
    <row r="9" spans="1:4" ht="15.6" x14ac:dyDescent="0.3">
      <c r="B9" s="12" t="s">
        <v>7</v>
      </c>
      <c r="C9" s="13">
        <v>11596.42</v>
      </c>
      <c r="D9" s="14">
        <f>1279+9297</f>
        <v>10576</v>
      </c>
    </row>
    <row r="10" spans="1:4" ht="15.6" x14ac:dyDescent="0.3">
      <c r="B10" s="17" t="s">
        <v>8</v>
      </c>
      <c r="C10" s="23">
        <v>9249.14</v>
      </c>
      <c r="D10" s="24">
        <f>1268+9061</f>
        <v>10329</v>
      </c>
    </row>
    <row r="11" spans="1:4" ht="15.6" x14ac:dyDescent="0.3">
      <c r="B11" s="12" t="s">
        <v>9</v>
      </c>
      <c r="C11" s="13">
        <v>9303.89</v>
      </c>
      <c r="D11" s="14">
        <f>1338+8938</f>
        <v>10276</v>
      </c>
    </row>
    <row r="12" spans="1:4" ht="15.6" x14ac:dyDescent="0.3">
      <c r="B12" s="17" t="s">
        <v>10</v>
      </c>
      <c r="C12" s="23">
        <v>11049.54</v>
      </c>
      <c r="D12" s="24">
        <f>1591+10717</f>
        <v>12308</v>
      </c>
    </row>
    <row r="13" spans="1:4" ht="15.6" x14ac:dyDescent="0.3">
      <c r="B13" s="12" t="s">
        <v>11</v>
      </c>
      <c r="C13" s="13">
        <v>7392.68</v>
      </c>
      <c r="D13" s="14">
        <f>867+7169</f>
        <v>8036</v>
      </c>
    </row>
    <row r="14" spans="1:4" ht="15.6" x14ac:dyDescent="0.3">
      <c r="B14" s="17" t="s">
        <v>12</v>
      </c>
      <c r="C14" s="23">
        <v>9497.32</v>
      </c>
      <c r="D14" s="24">
        <f>9489+1171</f>
        <v>10660</v>
      </c>
    </row>
    <row r="15" spans="1:4" ht="15.6" x14ac:dyDescent="0.3">
      <c r="B15" s="12" t="s">
        <v>13</v>
      </c>
      <c r="C15" s="13">
        <v>7446.36</v>
      </c>
      <c r="D15" s="14">
        <f>6768+970</f>
        <v>7738</v>
      </c>
    </row>
    <row r="16" spans="1:4" ht="15.6" x14ac:dyDescent="0.3">
      <c r="B16" s="17" t="s">
        <v>14</v>
      </c>
      <c r="C16" s="23">
        <v>7912.85</v>
      </c>
      <c r="D16" s="24">
        <v>8572</v>
      </c>
    </row>
    <row r="17" spans="2:4" ht="15.6" x14ac:dyDescent="0.3">
      <c r="B17" s="12" t="s">
        <v>15</v>
      </c>
      <c r="C17" s="15">
        <v>11346.92</v>
      </c>
      <c r="D17" s="16">
        <v>10961</v>
      </c>
    </row>
    <row r="18" spans="2:4" ht="16.2" thickBot="1" x14ac:dyDescent="0.35">
      <c r="B18" s="20" t="s">
        <v>16</v>
      </c>
      <c r="C18" s="21">
        <f>SUM(C6:C17)</f>
        <v>105565.68</v>
      </c>
      <c r="D18" s="22">
        <f>SUM(D6:D17)</f>
        <v>111430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B9" sqref="B9:D17"/>
    </sheetView>
  </sheetViews>
  <sheetFormatPr defaultRowHeight="14.4" x14ac:dyDescent="0.3"/>
  <cols>
    <col min="1" max="1" width="23.44140625" customWidth="1"/>
    <col min="2" max="2" width="20.44140625" customWidth="1"/>
    <col min="3" max="3" width="23" customWidth="1"/>
    <col min="4" max="4" width="26.44140625" bestFit="1" customWidth="1"/>
  </cols>
  <sheetData>
    <row r="3" spans="1:4" ht="15" thickBot="1" x14ac:dyDescent="0.35"/>
    <row r="4" spans="1:4" ht="21.6" thickBot="1" x14ac:dyDescent="0.35">
      <c r="B4" s="44" t="s">
        <v>19</v>
      </c>
      <c r="C4" s="45"/>
      <c r="D4" s="46"/>
    </row>
    <row r="5" spans="1:4" ht="18.600000000000001" thickTop="1" x14ac:dyDescent="0.35">
      <c r="A5" s="2"/>
      <c r="B5" s="9" t="s">
        <v>2</v>
      </c>
      <c r="C5" s="10" t="s">
        <v>18</v>
      </c>
      <c r="D5" s="11" t="s">
        <v>3</v>
      </c>
    </row>
    <row r="6" spans="1:4" ht="15.6" x14ac:dyDescent="0.3">
      <c r="B6" s="17" t="s">
        <v>4</v>
      </c>
      <c r="C6" s="23">
        <v>5109.51</v>
      </c>
      <c r="D6" s="24">
        <f>5091+414</f>
        <v>5505</v>
      </c>
    </row>
    <row r="7" spans="1:4" ht="15.6" x14ac:dyDescent="0.3">
      <c r="B7" s="12" t="s">
        <v>5</v>
      </c>
      <c r="C7" s="13">
        <v>5117.97</v>
      </c>
      <c r="D7" s="14">
        <f>5335+385</f>
        <v>5720</v>
      </c>
    </row>
    <row r="8" spans="1:4" ht="15.6" x14ac:dyDescent="0.3">
      <c r="B8" s="17" t="s">
        <v>6</v>
      </c>
      <c r="C8" s="23">
        <v>7369.83</v>
      </c>
      <c r="D8" s="24">
        <f>6271+535</f>
        <v>6806</v>
      </c>
    </row>
    <row r="9" spans="1:4" ht="15.6" x14ac:dyDescent="0.3">
      <c r="B9" s="12" t="s">
        <v>7</v>
      </c>
      <c r="C9" s="13">
        <v>3646.65</v>
      </c>
      <c r="D9" s="14">
        <f>2714+275</f>
        <v>2989</v>
      </c>
    </row>
    <row r="10" spans="1:4" ht="15.6" x14ac:dyDescent="0.3">
      <c r="B10" s="17" t="s">
        <v>8</v>
      </c>
      <c r="C10" s="23">
        <v>3570.98</v>
      </c>
      <c r="D10" s="24">
        <f>2785+284</f>
        <v>3069</v>
      </c>
    </row>
    <row r="11" spans="1:4" ht="15.6" x14ac:dyDescent="0.3">
      <c r="B11" s="12" t="s">
        <v>9</v>
      </c>
      <c r="C11" s="13">
        <v>3247.13</v>
      </c>
      <c r="D11" s="14">
        <f>2418+267</f>
        <v>2685</v>
      </c>
    </row>
    <row r="12" spans="1:4" ht="15.6" x14ac:dyDescent="0.3">
      <c r="B12" s="17" t="s">
        <v>10</v>
      </c>
      <c r="C12" s="23">
        <v>3294.51</v>
      </c>
      <c r="D12" s="24">
        <f>2488+275</f>
        <v>2763</v>
      </c>
    </row>
    <row r="13" spans="1:4" ht="15.6" x14ac:dyDescent="0.3">
      <c r="B13" s="12" t="s">
        <v>11</v>
      </c>
      <c r="C13" s="13">
        <v>3362.13</v>
      </c>
      <c r="D13" s="14">
        <f>2443+299</f>
        <v>2742</v>
      </c>
    </row>
    <row r="14" spans="1:4" ht="15.6" x14ac:dyDescent="0.3">
      <c r="B14" s="17" t="s">
        <v>12</v>
      </c>
      <c r="C14" s="23">
        <v>3344.89</v>
      </c>
      <c r="D14" s="24">
        <f>2554+271</f>
        <v>2825</v>
      </c>
    </row>
    <row r="15" spans="1:4" ht="15.6" x14ac:dyDescent="0.3">
      <c r="B15" s="12" t="s">
        <v>13</v>
      </c>
      <c r="C15" s="13">
        <v>3500.03</v>
      </c>
      <c r="D15" s="14">
        <f>2545+294</f>
        <v>2839</v>
      </c>
    </row>
    <row r="16" spans="1:4" ht="15.6" x14ac:dyDescent="0.3">
      <c r="B16" s="17" t="s">
        <v>14</v>
      </c>
      <c r="C16" s="23">
        <v>1676.16</v>
      </c>
      <c r="D16" s="24">
        <f>1248+123</f>
        <v>1371</v>
      </c>
    </row>
    <row r="17" spans="2:4" ht="15.6" x14ac:dyDescent="0.3">
      <c r="B17" s="12" t="s">
        <v>15</v>
      </c>
      <c r="C17" s="15">
        <v>2675.04</v>
      </c>
      <c r="D17" s="16">
        <f>2472+309</f>
        <v>2781</v>
      </c>
    </row>
    <row r="18" spans="2:4" ht="16.2" thickBot="1" x14ac:dyDescent="0.35">
      <c r="B18" s="20" t="s">
        <v>16</v>
      </c>
      <c r="C18" s="21">
        <f>SUM(C6:C17)</f>
        <v>45914.83</v>
      </c>
      <c r="D18" s="22">
        <f>SUM(D6:D17)</f>
        <v>42095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Gráfico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2025-06-08T00:04:27Z</dcterms:modified>
</cp:coreProperties>
</file>