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Alta Tensão\Campus Anglo\"/>
    </mc:Choice>
  </mc:AlternateContent>
  <bookViews>
    <workbookView xWindow="0" yWindow="0" windowWidth="23040" windowHeight="9372" firstSheet="2" activeTab="14"/>
  </bookViews>
  <sheets>
    <sheet name="HISTORICO" sheetId="1" r:id="rId1"/>
    <sheet name="2012" sheetId="2" r:id="rId2"/>
    <sheet name="2013" sheetId="3" r:id="rId3"/>
    <sheet name="2014" sheetId="4" r:id="rId4"/>
    <sheet name="2015" sheetId="5" r:id="rId5"/>
    <sheet name="2016" sheetId="7" r:id="rId6"/>
    <sheet name="2017" sheetId="8" r:id="rId7"/>
    <sheet name="2018" sheetId="6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5" r:id="rId14"/>
    <sheet name="Gráfico" sheetId="9" r:id="rId1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9" l="1"/>
  <c r="D8" i="9"/>
  <c r="D6" i="9"/>
  <c r="D9" i="15" l="1"/>
  <c r="D8" i="15"/>
  <c r="D6" i="15"/>
  <c r="C18" i="15"/>
  <c r="D18" i="15" l="1"/>
  <c r="D15" i="14"/>
  <c r="D13" i="14"/>
  <c r="D14" i="14"/>
  <c r="D12" i="14"/>
  <c r="D11" i="14"/>
  <c r="D10" i="14"/>
  <c r="D7" i="14"/>
  <c r="D8" i="14"/>
  <c r="D9" i="14"/>
  <c r="D6" i="14"/>
  <c r="D17" i="13"/>
  <c r="D16" i="13"/>
  <c r="D15" i="13"/>
  <c r="D14" i="13"/>
  <c r="D13" i="13"/>
  <c r="D12" i="13"/>
  <c r="D11" i="13"/>
  <c r="D10" i="13"/>
  <c r="D9" i="13"/>
  <c r="D8" i="13"/>
  <c r="D6" i="13"/>
  <c r="D7" i="13"/>
  <c r="C18" i="14"/>
  <c r="C21" i="1" s="1"/>
  <c r="D18" i="13" l="1"/>
  <c r="D20" i="1" s="1"/>
  <c r="D18" i="14"/>
  <c r="D21" i="1" s="1"/>
  <c r="C18" i="13" l="1"/>
  <c r="C20" i="1" s="1"/>
  <c r="D17" i="12"/>
  <c r="D16" i="12"/>
  <c r="D15" i="12"/>
  <c r="D14" i="12"/>
  <c r="D13" i="12"/>
  <c r="D12" i="12"/>
  <c r="D11" i="12"/>
  <c r="D9" i="12"/>
  <c r="D10" i="12"/>
  <c r="D8" i="12"/>
  <c r="D7" i="12"/>
  <c r="D6" i="12"/>
  <c r="C18" i="12"/>
  <c r="C19" i="1" s="1"/>
  <c r="D17" i="11"/>
  <c r="D16" i="11"/>
  <c r="D15" i="11"/>
  <c r="D14" i="11"/>
  <c r="D13" i="11"/>
  <c r="D12" i="11"/>
  <c r="D10" i="11"/>
  <c r="D11" i="11"/>
  <c r="D18" i="12" l="1"/>
  <c r="D19" i="1" s="1"/>
  <c r="D9" i="11"/>
  <c r="D8" i="11" l="1"/>
  <c r="D7" i="11"/>
  <c r="D6" i="11"/>
  <c r="C18" i="11"/>
  <c r="C18" i="1" s="1"/>
  <c r="D17" i="10"/>
  <c r="D16" i="10"/>
  <c r="D15" i="10"/>
  <c r="D14" i="10"/>
  <c r="D13" i="10"/>
  <c r="D12" i="10"/>
  <c r="D11" i="10"/>
  <c r="D10" i="10"/>
  <c r="C18" i="4"/>
  <c r="C12" i="1" s="1"/>
  <c r="D9" i="10"/>
  <c r="D8" i="10"/>
  <c r="D7" i="10"/>
  <c r="D18" i="11" l="1"/>
  <c r="D18" i="1" s="1"/>
  <c r="D18" i="10"/>
  <c r="D17" i="1" s="1"/>
  <c r="C18" i="10"/>
  <c r="C17" i="1" s="1"/>
  <c r="D18" i="6"/>
  <c r="C18" i="6"/>
  <c r="D18" i="8" l="1"/>
  <c r="C18" i="8"/>
</calcChain>
</file>

<file path=xl/sharedStrings.xml><?xml version="1.0" encoding="utf-8"?>
<sst xmlns="http://schemas.openxmlformats.org/spreadsheetml/2006/main" count="229" uniqueCount="20">
  <si>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</si>
  <si>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</si>
  <si>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</si>
  <si>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</si>
  <si>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</si>
  <si>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</si>
  <si>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</si>
  <si>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</si>
  <si>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</si>
  <si>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</si>
  <si>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</si>
  <si>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</si>
  <si>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</si>
  <si>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</si>
  <si>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</si>
  <si>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</si>
  <si>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</si>
  <si>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Total em dinheiro (R$)</t>
  </si>
  <si>
    <t>Fatura Total (R$)</t>
  </si>
  <si>
    <t>Campus Anglo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</si>
</sst>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\ #,##0.00"/>
  </numFmts>
  <fonts count="14">
    <font>
      <sz val="11"/>
      <color theme="1"/>
      <name val="Calibri"/>
      <family val="2"/>
      <scheme val="minor"/>
    </font>
    <font>
      <sz val="11"/>
      <color theme="1"/>
      <name val="Berlin Sans FB"/>
      <family val="2"/>
    </font>
    <font>
      <sz val="14"/>
      <color theme="1"/>
      <name val="Berlin Sans FB"/>
      <family val="2"/>
    </font>
    <font>
      <sz val="36"/>
      <color theme="1"/>
      <name val="Berlin Sans FB"/>
      <family val="2"/>
    </font>
    <font>
      <sz val="11"/>
      <color theme="1"/>
      <name val="Tw Cen MT"/>
      <family val="2"/>
    </font>
    <font>
      <b/>
      <sz val="11"/>
      <color rgb="FF666666"/>
      <name val="Tw Cen MT"/>
      <family val="2"/>
    </font>
    <font>
      <sz val="36"/>
      <color theme="1"/>
      <name val="Tw Cen MT"/>
      <family val="2"/>
    </font>
    <font>
      <sz val="11"/>
      <color rgb="FFFF0000"/>
      <name val="Tw Cen MT"/>
      <family val="2"/>
    </font>
    <font>
      <sz val="14"/>
      <color theme="1"/>
      <name val="Tw Cen MT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4" fontId="0" fillId="0" borderId="0" xfId="0" applyNumberFormat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4" fontId="11" fillId="0" borderId="4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/>
    </xf>
    <xf numFmtId="4" fontId="12" fillId="3" borderId="10" xfId="0" applyNumberFormat="1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4" fontId="12" fillId="3" borderId="0" xfId="0" applyNumberFormat="1" applyFont="1" applyFill="1" applyAlignment="1">
      <alignment horizontal="center"/>
    </xf>
    <xf numFmtId="3" fontId="12" fillId="3" borderId="2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4" fontId="13" fillId="3" borderId="0" xfId="0" applyNumberFormat="1" applyFont="1" applyFill="1" applyAlignment="1">
      <alignment horizontal="center"/>
    </xf>
    <xf numFmtId="3" fontId="13" fillId="3" borderId="2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3" fontId="13" fillId="0" borderId="2" xfId="0" applyNumberFormat="1" applyFont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/>
    </xf>
    <xf numFmtId="165" fontId="13" fillId="0" borderId="4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165" fontId="13" fillId="0" borderId="10" xfId="0" applyNumberFormat="1" applyFont="1" applyBorder="1" applyAlignment="1">
      <alignment horizontal="center"/>
    </xf>
    <xf numFmtId="17" fontId="13" fillId="0" borderId="3" xfId="0" applyNumberFormat="1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165" fontId="13" fillId="3" borderId="0" xfId="0" applyNumberFormat="1" applyFont="1" applyFill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5" fontId="13" fillId="3" borderId="0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/>
    </xf>
    <xf numFmtId="165" fontId="13" fillId="0" borderId="0" xfId="0" applyNumberFormat="1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165" fontId="13" fillId="3" borderId="4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/>
    </xf>
    <xf numFmtId="2" fontId="13" fillId="3" borderId="4" xfId="0" applyNumberFormat="1" applyFont="1" applyFill="1" applyBorder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148820570301456E-2"/>
          <c:y val="5.6124059849024313E-2"/>
          <c:w val="0.93716376570593007"/>
          <c:h val="0.82231202063488684"/>
        </c:manualLayout>
      </c:layout>
      <c:lineChart>
        <c:grouping val="standar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 w="2222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9.0919195776001018E-3"/>
                  <c:y val="-9.29033086653695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986475953395781E-2"/>
                  <c:y val="2.1118414794972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159567839448669E-2"/>
                  <c:y val="3.5828507207463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233991795522627E-2"/>
                  <c:y val="5.02759193983033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93999674647519E-2"/>
                  <c:y val="-3.68158037380169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262583735774977E-2"/>
                  <c:y val="3.7358318294159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95028419782401E-2"/>
                  <c:y val="3.560601272477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0772663592814092E-2"/>
                  <c:y val="-4.17691933590514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201847225156059E-2"/>
                  <c:y val="-5.636230480107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8169746589261847E-2"/>
                  <c:y val="4.0514253988445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434986560999945E-2"/>
                  <c:y val="-3.2817079081893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FF3-4CC1-B7CD-7700A3426107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718135487458156E-2"/>
                  <c:y val="-4.0176051836810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94-41AB-9992-CB03944161C2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2193661060855434E-2"/>
                  <c:y val="3.975065710535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39F-4F1E-AF11-6E9CCABD723F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8210219228022895E-2"/>
                  <c:y val="4.2542409674042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F0-4652-A0AE-97334B767C22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7182058995632004E-2"/>
                  <c:y val="7.8151806265390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7DD-4A43-A033-E9CC7C23F9B2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6360762490257821E-2"/>
                  <c:y val="-2.5532330583526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AC5-4B1C-BBC7-1ABDC38081B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HISTORICO!$B$6:$B$21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HISTORICO!$C$6:$C$21</c:f>
              <c:numCache>
                <c:formatCode>"R$"\ #,##0.00</c:formatCode>
                <c:ptCount val="16"/>
                <c:pt idx="0">
                  <c:v>7863.21</c:v>
                </c:pt>
                <c:pt idx="1">
                  <c:v>93422.77</c:v>
                </c:pt>
                <c:pt idx="2">
                  <c:v>187090.61</c:v>
                </c:pt>
                <c:pt idx="3">
                  <c:v>308529.84000000003</c:v>
                </c:pt>
                <c:pt idx="4">
                  <c:v>386798.85</c:v>
                </c:pt>
                <c:pt idx="5">
                  <c:v>337580.27</c:v>
                </c:pt>
                <c:pt idx="6">
                  <c:v>369877.29000000004</c:v>
                </c:pt>
                <c:pt idx="7">
                  <c:v>595757.89</c:v>
                </c:pt>
                <c:pt idx="8">
                  <c:v>674240.93</c:v>
                </c:pt>
                <c:pt idx="9">
                  <c:v>657626.76</c:v>
                </c:pt>
                <c:pt idx="10">
                  <c:v>938531.33</c:v>
                </c:pt>
                <c:pt idx="11">
                  <c:v>917562.06</c:v>
                </c:pt>
                <c:pt idx="12">
                  <c:v>485652.58</c:v>
                </c:pt>
                <c:pt idx="13">
                  <c:v>430551.20999999996</c:v>
                </c:pt>
                <c:pt idx="14">
                  <c:v>596467.62</c:v>
                </c:pt>
                <c:pt idx="15">
                  <c:v>709514.17999999993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F3-4CC1-B7CD-7700A3426107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C000"/>
              </a:solidFill>
              <a:ln w="9525">
                <a:solidFill>
                  <a:srgbClr val="FFC000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8291680931187935E-2"/>
                  <c:y val="-3.2648066694601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AC5-4B1C-BBC7-1ABDC38081B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2784483114448778E-2"/>
                  <c:y val="-1.491973768516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39F-4F1E-AF11-6E9CCABD723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HISTORICO!$B$6:$B$21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HISTORICO!$D$6:$D$21</c:f>
              <c:numCache>
                <c:formatCode>#,##0</c:formatCode>
                <c:ptCount val="16"/>
                <c:pt idx="0">
                  <c:v>19400</c:v>
                </c:pt>
                <c:pt idx="1">
                  <c:v>226087</c:v>
                </c:pt>
                <c:pt idx="2">
                  <c:v>373844</c:v>
                </c:pt>
                <c:pt idx="3">
                  <c:v>588384</c:v>
                </c:pt>
                <c:pt idx="4">
                  <c:v>723745</c:v>
                </c:pt>
                <c:pt idx="5">
                  <c:v>893908</c:v>
                </c:pt>
                <c:pt idx="6">
                  <c:v>981400</c:v>
                </c:pt>
                <c:pt idx="7">
                  <c:v>925499</c:v>
                </c:pt>
                <c:pt idx="8">
                  <c:v>1021510</c:v>
                </c:pt>
                <c:pt idx="9">
                  <c:v>1050113</c:v>
                </c:pt>
                <c:pt idx="10">
                  <c:v>1140625</c:v>
                </c:pt>
                <c:pt idx="11">
                  <c:v>1054438</c:v>
                </c:pt>
                <c:pt idx="12">
                  <c:v>578213</c:v>
                </c:pt>
                <c:pt idx="13">
                  <c:v>502751</c:v>
                </c:pt>
                <c:pt idx="14">
                  <c:v>698659</c:v>
                </c:pt>
                <c:pt idx="15">
                  <c:v>841120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F3-4CC1-B7CD-7700A34261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30918352"/>
        <c:axId val="-1530917264"/>
      </c:lineChart>
      <c:catAx>
        <c:axId val="-153091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vert="horz" wrap="square" anchor="ctr" anchorCtr="1"/>
          <a:lstStyle/>
          <a:p>
            <a:pPr>
              <a:defRPr sz="1000" b="1" i="0" u="none" strike="noStrike" kern="1200" cap="all" spc="120" normalizeH="0" baseline="0">
                <a:solidFill>
                  <a:sysClr val="windowText" lastClr="000000"/>
                </a:solidFill>
                <a:latin typeface="Tw Cen MT" pitchFamily="34" charset="0"/>
                <a:ea typeface="+mn-ea"/>
                <a:cs typeface="+mn-cs"/>
              </a:defRPr>
            </a:pPr>
            <a:endParaRPr lang="pt-BR"/>
          </a:p>
        </c:txPr>
        <c:crossAx val="-1530917264"/>
        <c:crosses val="autoZero"/>
        <c:auto val="1"/>
        <c:lblAlgn val="ctr"/>
        <c:lblOffset val="100"/>
        <c:noMultiLvlLbl val="0"/>
      </c:catAx>
      <c:valAx>
        <c:axId val="-1530917264"/>
        <c:scaling>
          <c:orientation val="minMax"/>
        </c:scaling>
        <c:delete val="1"/>
        <c:axPos val="l"/>
        <c:numFmt formatCode="&quot;R$&quot;\ #,##0.00" sourceLinked="1"/>
        <c:majorTickMark val="none"/>
        <c:minorTickMark val="none"/>
        <c:tickLblPos val="nextTo"/>
        <c:crossAx val="-153091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2286815211928353E-2"/>
          <c:y val="5.2353477015498084E-2"/>
          <c:w val="0.21742236186562675"/>
          <c:h val="0.12219486905496046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Tw Cen MT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158" footer="0.314960620000001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81516145001451E-2"/>
          <c:y val="5.6343775192300619E-2"/>
          <c:w val="0.96009070294784582"/>
          <c:h val="0.78429527701822088"/>
        </c:manualLayout>
      </c:layout>
      <c:lineChart>
        <c:grouping val="standard"/>
        <c:varyColors val="0"/>
        <c:ser>
          <c:idx val="0"/>
          <c:order val="0"/>
          <c:tx>
            <c:strRef>
              <c:f>Gráfico!$C$5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123160316704186E-2"/>
                  <c:y val="3.6921275461710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2DF-4475-A9B1-72B8F9527C8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208706562925197E-2"/>
                  <c:y val="4.6416763478435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4C-445A-A3BC-74EC43240B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3976362385306823E-2"/>
                  <c:y val="-3.7229003083931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4C-445A-A3BC-74EC43240B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1285404271085363E-2"/>
                  <c:y val="5.4501878022401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4C-445A-A3BC-74EC43240B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9263005825339442E-2"/>
                  <c:y val="4.2422152005035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34C-445A-A3BC-74EC43240B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7299172123057629E-2"/>
                  <c:y val="3.8928501481670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134C-445A-A3BC-74EC43240B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172882749086969E-2"/>
                  <c:y val="4.2054567549237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4C-445A-A3BC-74EC43240B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213028086791639E-2"/>
                  <c:y val="-3.3765174845251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141-4F30-9094-DA9DE654D39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703085157059994E-2"/>
                  <c:y val="4.8039946695895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34C-445A-A3BC-74EC43240B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7051058119514538E-2"/>
                  <c:y val="4.6605059705595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F3E-42D7-BAB7-0E6104FA21D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9853759383280048E-2"/>
                  <c:y val="4.041540239891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34C-445A-A3BC-74EC43240B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034260841949909E-3"/>
                  <c:y val="4.2166626212425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Gráfico!$C$6:$C$17</c:f>
              <c:numCache>
                <c:formatCode>"R$"\ #,##0.00</c:formatCode>
                <c:ptCount val="12"/>
                <c:pt idx="0">
                  <c:v>52887.68</c:v>
                </c:pt>
                <c:pt idx="1">
                  <c:v>47864.4</c:v>
                </c:pt>
                <c:pt idx="2">
                  <c:v>75107.100000000006</c:v>
                </c:pt>
                <c:pt idx="3">
                  <c:v>72815.95</c:v>
                </c:pt>
                <c:pt idx="4">
                  <c:v>49151.5</c:v>
                </c:pt>
                <c:pt idx="5">
                  <c:v>37522.199999999997</c:v>
                </c:pt>
                <c:pt idx="6">
                  <c:v>47248.47</c:v>
                </c:pt>
                <c:pt idx="7">
                  <c:v>74969.11</c:v>
                </c:pt>
                <c:pt idx="8">
                  <c:v>70951.16</c:v>
                </c:pt>
                <c:pt idx="9">
                  <c:v>58355.73</c:v>
                </c:pt>
                <c:pt idx="10">
                  <c:v>62558.03</c:v>
                </c:pt>
                <c:pt idx="11">
                  <c:v>58788.15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4C-445A-A3BC-74EC43240B9F}"/>
            </c:ext>
          </c:extLst>
        </c:ser>
        <c:ser>
          <c:idx val="1"/>
          <c:order val="1"/>
          <c:tx>
            <c:strRef>
              <c:f>Gráfico!$D$5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36792731869357E-3"/>
                  <c:y val="-4.79328853936683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8E7-4B13-88DE-A76F1B7ACA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068680471880519E-3"/>
                  <c:y val="-3.69022829755220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EEF-4626-8AE0-7710234BF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968637817069992E-2"/>
                  <c:y val="-4.1402489543833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E09-4C85-A684-32C9EC5936D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66129589673178E-2"/>
                  <c:y val="-4.1498475608423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21A-42F9-B884-A51B7F725B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1555748591924194E-2"/>
                  <c:y val="-4.0299417721172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F3E-42D7-BAB7-0E6104FA21D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838743021890946E-2"/>
                  <c:y val="-5.2014626026047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1A-42F9-B884-A51B7F725B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5833777005632325E-2"/>
                  <c:y val="-4.8361807194405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FE3-4260-8986-50760D3C64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55931665125489E-2"/>
                  <c:y val="-3.29428459849638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FE3-4260-8986-50760D3C64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1308101611853678E-2"/>
                  <c:y val="-4.4933640108956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1B-4411-B329-515B3ABEBA8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6049728659362422E-2"/>
                  <c:y val="-4.8287230784340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34C-445A-A3BC-74EC43240B9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140069679902229E-2"/>
                  <c:y val="-5.5786644369560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E74-48F5-93AA-755332AC12F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172353455818037E-2"/>
                  <c:y val="-4.0706776877035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8E7-4B13-88DE-A76F1B7ACA4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Gráfico!$B$6:$B$17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Gráfico!$D$6:$D$17</c:f>
              <c:numCache>
                <c:formatCode>#,##0</c:formatCode>
                <c:ptCount val="12"/>
                <c:pt idx="0">
                  <c:v>64546</c:v>
                </c:pt>
                <c:pt idx="1">
                  <c:v>61255</c:v>
                </c:pt>
                <c:pt idx="2">
                  <c:v>89594</c:v>
                </c:pt>
                <c:pt idx="3">
                  <c:v>82764</c:v>
                </c:pt>
                <c:pt idx="4">
                  <c:v>57953</c:v>
                </c:pt>
                <c:pt idx="5">
                  <c:v>40514</c:v>
                </c:pt>
                <c:pt idx="6">
                  <c:v>57517</c:v>
                </c:pt>
                <c:pt idx="7">
                  <c:v>89856</c:v>
                </c:pt>
                <c:pt idx="8">
                  <c:v>86137</c:v>
                </c:pt>
                <c:pt idx="9">
                  <c:v>63562</c:v>
                </c:pt>
                <c:pt idx="10">
                  <c:v>68431</c:v>
                </c:pt>
                <c:pt idx="11">
                  <c:v>73561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4C-445A-A3BC-74EC43240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30911824"/>
        <c:axId val="-1530915632"/>
      </c:lineChart>
      <c:dateAx>
        <c:axId val="-153091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</c:majorGridlines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pt-BR"/>
          </a:p>
        </c:txPr>
        <c:crossAx val="-1530915632"/>
        <c:crosses val="autoZero"/>
        <c:auto val="1"/>
        <c:lblOffset val="100"/>
        <c:baseTimeUnit val="months"/>
      </c:dateAx>
      <c:valAx>
        <c:axId val="-1530915632"/>
        <c:scaling>
          <c:orientation val="minMax"/>
        </c:scaling>
        <c:delete val="1"/>
        <c:axPos val="l"/>
        <c:numFmt formatCode="&quot;R$&quot;\ #,##0.00" sourceLinked="1"/>
        <c:majorTickMark val="none"/>
        <c:minorTickMark val="none"/>
        <c:tickLblPos val="nextTo"/>
        <c:crossAx val="-153091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736427519513798E-2"/>
          <c:y val="0.68780840045929159"/>
          <c:w val="0.27152648776045968"/>
          <c:h val="0.14673448366612304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123824</xdr:rowOff>
    </xdr:from>
    <xdr:to>
      <xdr:col>17</xdr:col>
      <xdr:colOff>609600</xdr:colOff>
      <xdr:row>21</xdr:row>
      <xdr:rowOff>97491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8244D54-FD0F-4409-816C-C0821A2E2E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</xdr:row>
      <xdr:rowOff>147634</xdr:rowOff>
    </xdr:from>
    <xdr:to>
      <xdr:col>17</xdr:col>
      <xdr:colOff>266700</xdr:colOff>
      <xdr:row>19</xdr:row>
      <xdr:rowOff>45720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9DB8990B-1EB8-4336-ADB2-9DD808B1E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workbookViewId="0"/>
  </sheetViews>
  <sheetFormatPr defaultColWidth="9.109375" defaultRowHeight="13.8"/>
  <cols>
    <col min="1" max="1" width="8.33203125" style="4" customWidth="1"/>
    <col min="2" max="2" width="21.5546875" style="4" customWidth="1"/>
    <col min="3" max="3" width="23.88671875" style="4" customWidth="1"/>
    <col min="4" max="4" width="27.44140625" style="4" customWidth="1"/>
    <col min="5" max="6" width="22.6640625" style="4" customWidth="1"/>
    <col min="7" max="16384" width="9.109375" style="4"/>
  </cols>
  <sheetData>
    <row r="3" spans="1:6" ht="14.4" thickBot="1">
      <c r="F3" s="5"/>
    </row>
    <row r="4" spans="1:6" ht="27.75" customHeight="1" thickBot="1">
      <c r="A4" s="6"/>
      <c r="B4" s="53" t="s">
        <v>19</v>
      </c>
      <c r="C4" s="54"/>
      <c r="D4" s="55"/>
      <c r="F4" s="7"/>
    </row>
    <row r="5" spans="1:6" ht="18.600000000000001" thickTop="1" thickBot="1">
      <c r="A5" s="8"/>
      <c r="B5" s="24" t="s">
        <v>0</v>
      </c>
      <c r="C5" s="44" t="s">
        <v>17</v>
      </c>
      <c r="D5" s="26" t="s">
        <v>1</v>
      </c>
    </row>
    <row r="6" spans="1:6" ht="15.6">
      <c r="B6" s="36">
        <v>2008</v>
      </c>
      <c r="C6" s="37">
        <v>7863.21</v>
      </c>
      <c r="D6" s="34">
        <v>19400</v>
      </c>
    </row>
    <row r="7" spans="1:6" ht="15.6">
      <c r="B7" s="24">
        <v>2009</v>
      </c>
      <c r="C7" s="40">
        <v>93422.77</v>
      </c>
      <c r="D7" s="26">
        <v>226087</v>
      </c>
    </row>
    <row r="8" spans="1:6" ht="15.6">
      <c r="B8" s="27">
        <v>2010</v>
      </c>
      <c r="C8" s="41">
        <v>187090.61</v>
      </c>
      <c r="D8" s="29">
        <v>373844</v>
      </c>
    </row>
    <row r="9" spans="1:6" ht="15.6">
      <c r="B9" s="24">
        <v>2011</v>
      </c>
      <c r="C9" s="40">
        <v>308529.84000000003</v>
      </c>
      <c r="D9" s="26">
        <v>588384</v>
      </c>
    </row>
    <row r="10" spans="1:6" ht="15.6">
      <c r="B10" s="27">
        <v>2012</v>
      </c>
      <c r="C10" s="41">
        <v>386798.85</v>
      </c>
      <c r="D10" s="29">
        <v>723745</v>
      </c>
    </row>
    <row r="11" spans="1:6" ht="15.6">
      <c r="B11" s="24">
        <v>2013</v>
      </c>
      <c r="C11" s="40">
        <v>337580.27</v>
      </c>
      <c r="D11" s="26">
        <v>893908</v>
      </c>
    </row>
    <row r="12" spans="1:6" ht="15.6">
      <c r="B12" s="27">
        <v>2014</v>
      </c>
      <c r="C12" s="41">
        <f>'2014'!C18</f>
        <v>369877.29000000004</v>
      </c>
      <c r="D12" s="29">
        <v>981400</v>
      </c>
    </row>
    <row r="13" spans="1:6" ht="15.6">
      <c r="B13" s="24">
        <v>2015</v>
      </c>
      <c r="C13" s="40">
        <v>595757.89</v>
      </c>
      <c r="D13" s="26">
        <v>925499</v>
      </c>
    </row>
    <row r="14" spans="1:6" ht="15.6">
      <c r="B14" s="27">
        <v>2016</v>
      </c>
      <c r="C14" s="41">
        <v>674240.93</v>
      </c>
      <c r="D14" s="29">
        <v>1021510</v>
      </c>
    </row>
    <row r="15" spans="1:6" ht="15.6">
      <c r="B15" s="24">
        <v>2017</v>
      </c>
      <c r="C15" s="40">
        <v>657626.76</v>
      </c>
      <c r="D15" s="26">
        <v>1050113</v>
      </c>
    </row>
    <row r="16" spans="1:6" ht="15.6">
      <c r="B16" s="27">
        <v>2018</v>
      </c>
      <c r="C16" s="41">
        <v>938531.33</v>
      </c>
      <c r="D16" s="29">
        <v>1140625</v>
      </c>
    </row>
    <row r="17" spans="2:4" ht="15.6">
      <c r="B17" s="30">
        <v>2019</v>
      </c>
      <c r="C17" s="43">
        <f>'2019'!C18</f>
        <v>917562.06</v>
      </c>
      <c r="D17" s="31">
        <f>'2019'!D18</f>
        <v>1054438</v>
      </c>
    </row>
    <row r="18" spans="2:4" ht="15.6">
      <c r="B18" s="32">
        <v>2020</v>
      </c>
      <c r="C18" s="45">
        <f>'2020'!C18</f>
        <v>485652.58</v>
      </c>
      <c r="D18" s="33">
        <f>'2020'!D18</f>
        <v>578213</v>
      </c>
    </row>
    <row r="19" spans="2:4" ht="15.6">
      <c r="B19" s="30">
        <v>2021</v>
      </c>
      <c r="C19" s="43">
        <f>'2021'!C18</f>
        <v>430551.20999999996</v>
      </c>
      <c r="D19" s="31">
        <f>'2021'!D18</f>
        <v>502751</v>
      </c>
    </row>
    <row r="20" spans="2:4" ht="15.6">
      <c r="B20" s="27">
        <v>2022</v>
      </c>
      <c r="C20" s="41">
        <f>'2022'!C18</f>
        <v>596467.62</v>
      </c>
      <c r="D20" s="49">
        <f>'2022'!D18</f>
        <v>698659</v>
      </c>
    </row>
    <row r="21" spans="2:4" ht="16.2" thickBot="1">
      <c r="B21" s="46">
        <v>2023</v>
      </c>
      <c r="C21" s="48">
        <f>'2023'!C18</f>
        <v>709514.17999999993</v>
      </c>
      <c r="D21" s="47">
        <f>'2023'!D18</f>
        <v>841120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53664.08</v>
      </c>
      <c r="D6" s="26">
        <f>5216+63454</f>
        <v>68670</v>
      </c>
    </row>
    <row r="7" spans="1:4" ht="15.6">
      <c r="B7" s="27" t="s">
        <v>5</v>
      </c>
      <c r="C7" s="28">
        <v>53183.199999999997</v>
      </c>
      <c r="D7" s="29">
        <f>4760+68233</f>
        <v>72993</v>
      </c>
    </row>
    <row r="8" spans="1:4" ht="15.6">
      <c r="B8" s="24" t="s">
        <v>6</v>
      </c>
      <c r="C8" s="25">
        <v>62439.5</v>
      </c>
      <c r="D8" s="26">
        <f>7112+71685</f>
        <v>78797</v>
      </c>
    </row>
    <row r="9" spans="1:4" ht="15.6">
      <c r="B9" s="27" t="s">
        <v>7</v>
      </c>
      <c r="C9" s="28">
        <v>39970.29</v>
      </c>
      <c r="D9" s="29">
        <f>4172+40469</f>
        <v>44641</v>
      </c>
    </row>
    <row r="10" spans="1:4" ht="15.6">
      <c r="B10" s="24" t="s">
        <v>8</v>
      </c>
      <c r="C10" s="25">
        <v>41095.58</v>
      </c>
      <c r="D10" s="26">
        <f>4566+39966</f>
        <v>44532</v>
      </c>
    </row>
    <row r="11" spans="1:4" ht="15.6">
      <c r="B11" s="27" t="s">
        <v>9</v>
      </c>
      <c r="C11" s="28">
        <v>36844.97</v>
      </c>
      <c r="D11" s="29">
        <f>4114+35786</f>
        <v>39900</v>
      </c>
    </row>
    <row r="12" spans="1:4" ht="15.6">
      <c r="B12" s="24" t="s">
        <v>10</v>
      </c>
      <c r="C12" s="25">
        <v>38654.47</v>
      </c>
      <c r="D12" s="26">
        <f>38852+4319</f>
        <v>43171</v>
      </c>
    </row>
    <row r="13" spans="1:4" ht="15.6">
      <c r="B13" s="27" t="s">
        <v>11</v>
      </c>
      <c r="C13" s="28">
        <v>39081.86</v>
      </c>
      <c r="D13" s="29">
        <f>37656+4571</f>
        <v>42227</v>
      </c>
    </row>
    <row r="14" spans="1:4" ht="15.6">
      <c r="B14" s="24" t="s">
        <v>12</v>
      </c>
      <c r="C14" s="25">
        <v>37781.879999999997</v>
      </c>
      <c r="D14" s="26">
        <f>38200+3886</f>
        <v>42086</v>
      </c>
    </row>
    <row r="15" spans="1:4" ht="15.6">
      <c r="B15" s="27" t="s">
        <v>13</v>
      </c>
      <c r="C15" s="28">
        <v>36183.9</v>
      </c>
      <c r="D15" s="29">
        <f>36427+3855</f>
        <v>40282</v>
      </c>
    </row>
    <row r="16" spans="1:4" ht="15.6">
      <c r="B16" s="24" t="s">
        <v>14</v>
      </c>
      <c r="C16" s="25">
        <v>16911.46</v>
      </c>
      <c r="D16" s="26">
        <f>19254+1893</f>
        <v>21147</v>
      </c>
    </row>
    <row r="17" spans="2:4" ht="15.6">
      <c r="B17" s="27" t="s">
        <v>15</v>
      </c>
      <c r="C17" s="28">
        <v>29841.39</v>
      </c>
      <c r="D17" s="29">
        <f>36082+3685</f>
        <v>39767</v>
      </c>
    </row>
    <row r="18" spans="2:4" ht="16.2" thickBot="1">
      <c r="B18" s="10" t="s">
        <v>16</v>
      </c>
      <c r="C18" s="16">
        <f>SUM(C6:C17)</f>
        <v>485652.58</v>
      </c>
      <c r="D18" s="17">
        <f>SUM(D6:D17)</f>
        <v>578213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35658.379999999997</v>
      </c>
      <c r="D6" s="26">
        <f>36930+3492</f>
        <v>40422</v>
      </c>
    </row>
    <row r="7" spans="1:4" ht="15.6">
      <c r="B7" s="27" t="s">
        <v>5</v>
      </c>
      <c r="C7" s="28">
        <v>33110.19</v>
      </c>
      <c r="D7" s="29">
        <f>44858+3799</f>
        <v>48657</v>
      </c>
    </row>
    <row r="8" spans="1:4" ht="15.6">
      <c r="B8" s="24" t="s">
        <v>6</v>
      </c>
      <c r="C8" s="25">
        <v>32436.17</v>
      </c>
      <c r="D8" s="26">
        <f>37684+3503</f>
        <v>41187</v>
      </c>
    </row>
    <row r="9" spans="1:4" ht="15.6">
      <c r="B9" s="27" t="s">
        <v>7</v>
      </c>
      <c r="C9" s="28">
        <v>34059.03</v>
      </c>
      <c r="D9" s="29">
        <f>37287+4166</f>
        <v>41453</v>
      </c>
    </row>
    <row r="10" spans="1:4" ht="15.6">
      <c r="B10" s="24" t="s">
        <v>8</v>
      </c>
      <c r="C10" s="25">
        <v>29753.759999999998</v>
      </c>
      <c r="D10" s="26">
        <f>34926+3656</f>
        <v>38582</v>
      </c>
    </row>
    <row r="11" spans="1:4" ht="15.6">
      <c r="B11" s="27" t="s">
        <v>9</v>
      </c>
      <c r="C11" s="28">
        <v>30247.18</v>
      </c>
      <c r="D11" s="29">
        <f>33693+3822</f>
        <v>37515</v>
      </c>
    </row>
    <row r="12" spans="1:4" ht="15.6">
      <c r="B12" s="24" t="s">
        <v>10</v>
      </c>
      <c r="C12" s="25">
        <v>35575.53</v>
      </c>
      <c r="D12" s="26">
        <f>39832+4281</f>
        <v>44113</v>
      </c>
    </row>
    <row r="13" spans="1:4" ht="15.6">
      <c r="B13" s="27" t="s">
        <v>11</v>
      </c>
      <c r="C13" s="28">
        <v>41232.080000000002</v>
      </c>
      <c r="D13" s="29">
        <f>43175+4532</f>
        <v>47707</v>
      </c>
    </row>
    <row r="14" spans="1:4" ht="15.6">
      <c r="B14" s="24" t="s">
        <v>12</v>
      </c>
      <c r="C14" s="25">
        <v>41321.660000000003</v>
      </c>
      <c r="D14" s="26">
        <f>42119+4318</f>
        <v>46437</v>
      </c>
    </row>
    <row r="15" spans="1:4" ht="15.6">
      <c r="B15" s="27" t="s">
        <v>13</v>
      </c>
      <c r="C15" s="28">
        <v>40999.040000000001</v>
      </c>
      <c r="D15" s="29">
        <f>38032+3953</f>
        <v>41985</v>
      </c>
    </row>
    <row r="16" spans="1:4" ht="15.6">
      <c r="B16" s="24" t="s">
        <v>14</v>
      </c>
      <c r="C16" s="25">
        <v>36446.269999999997</v>
      </c>
      <c r="D16" s="26">
        <f>32484+4027</f>
        <v>36511</v>
      </c>
    </row>
    <row r="17" spans="2:4" ht="15.6">
      <c r="B17" s="27" t="s">
        <v>15</v>
      </c>
      <c r="C17" s="28">
        <v>39711.919999999998</v>
      </c>
      <c r="D17" s="29">
        <f>34512+3670</f>
        <v>38182</v>
      </c>
    </row>
    <row r="18" spans="2:4" ht="16.2" thickBot="1">
      <c r="B18" s="10" t="s">
        <v>16</v>
      </c>
      <c r="C18" s="11">
        <f>SUM(C6:C17)</f>
        <v>430551.20999999996</v>
      </c>
      <c r="D18" s="12">
        <f>SUM(D6:D17)</f>
        <v>502751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19" sqref="C19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48235.08</v>
      </c>
      <c r="D6" s="26">
        <f>41693+4091</f>
        <v>45784</v>
      </c>
    </row>
    <row r="7" spans="1:4" ht="15.6">
      <c r="B7" s="27" t="s">
        <v>5</v>
      </c>
      <c r="C7" s="28">
        <v>57783.21</v>
      </c>
      <c r="D7" s="29">
        <f>52706+4294</f>
        <v>57000</v>
      </c>
    </row>
    <row r="8" spans="1:4" ht="15.6">
      <c r="B8" s="24" t="s">
        <v>6</v>
      </c>
      <c r="C8" s="25">
        <v>51478.78</v>
      </c>
      <c r="D8" s="26">
        <f>47398+4089</f>
        <v>51487</v>
      </c>
    </row>
    <row r="9" spans="1:4" ht="15.6">
      <c r="B9" s="27" t="s">
        <v>7</v>
      </c>
      <c r="C9" s="28">
        <v>46608.49</v>
      </c>
      <c r="D9" s="29">
        <f>3391+39591</f>
        <v>42982</v>
      </c>
    </row>
    <row r="10" spans="1:4" ht="15.6">
      <c r="B10" s="24" t="s">
        <v>8</v>
      </c>
      <c r="C10" s="25">
        <v>44839.49</v>
      </c>
      <c r="D10" s="26">
        <f>5077+42858</f>
        <v>47935</v>
      </c>
    </row>
    <row r="11" spans="1:4" ht="15.6">
      <c r="B11" s="27" t="s">
        <v>9</v>
      </c>
      <c r="C11" s="28">
        <v>42253.01</v>
      </c>
      <c r="D11" s="29">
        <f>5582+44963</f>
        <v>50545</v>
      </c>
    </row>
    <row r="12" spans="1:4" ht="15.6">
      <c r="B12" s="24" t="s">
        <v>10</v>
      </c>
      <c r="C12" s="25">
        <v>51286.55</v>
      </c>
      <c r="D12" s="26">
        <f>5765+62509</f>
        <v>68274</v>
      </c>
    </row>
    <row r="13" spans="1:4" ht="15.6">
      <c r="B13" s="27" t="s">
        <v>11</v>
      </c>
      <c r="C13" s="28">
        <v>48692.25</v>
      </c>
      <c r="D13" s="29">
        <f>5390+61350</f>
        <v>66740</v>
      </c>
    </row>
    <row r="14" spans="1:4" ht="15.6">
      <c r="B14" s="24" t="s">
        <v>12</v>
      </c>
      <c r="C14" s="25">
        <v>62226.9</v>
      </c>
      <c r="D14" s="26">
        <f>9713+70050</f>
        <v>79763</v>
      </c>
    </row>
    <row r="15" spans="1:4" ht="15.6">
      <c r="B15" s="27" t="s">
        <v>13</v>
      </c>
      <c r="C15" s="28">
        <v>47077.56</v>
      </c>
      <c r="D15" s="29">
        <f>8114+56398</f>
        <v>64512</v>
      </c>
    </row>
    <row r="16" spans="1:4" ht="15.6">
      <c r="B16" s="24" t="s">
        <v>14</v>
      </c>
      <c r="C16" s="25">
        <v>43593.58</v>
      </c>
      <c r="D16" s="26">
        <f>7210+50929</f>
        <v>58139</v>
      </c>
    </row>
    <row r="17" spans="2:4" ht="15.6">
      <c r="B17" s="27" t="s">
        <v>15</v>
      </c>
      <c r="C17" s="28">
        <v>52392.72</v>
      </c>
      <c r="D17" s="29">
        <f>7913+57585</f>
        <v>65498</v>
      </c>
    </row>
    <row r="18" spans="2:4" ht="16.2" thickBot="1">
      <c r="B18" s="10" t="s">
        <v>16</v>
      </c>
      <c r="C18" s="11">
        <f>SUM(C6:C17)</f>
        <v>596467.62</v>
      </c>
      <c r="D18" s="17">
        <f>SUM(D6:D17)</f>
        <v>698659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18" sqref="C18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45717.85</v>
      </c>
      <c r="D6" s="26">
        <f>5448+52092</f>
        <v>57540</v>
      </c>
    </row>
    <row r="7" spans="1:4" ht="15.6">
      <c r="B7" s="27" t="s">
        <v>5</v>
      </c>
      <c r="C7" s="28">
        <v>52840.95</v>
      </c>
      <c r="D7" s="29">
        <f>4976+57924</f>
        <v>62900</v>
      </c>
    </row>
    <row r="8" spans="1:4" ht="15.6">
      <c r="B8" s="24" t="s">
        <v>6</v>
      </c>
      <c r="C8" s="25">
        <v>82104.92</v>
      </c>
      <c r="D8" s="26">
        <f>9131+73482</f>
        <v>82613</v>
      </c>
    </row>
    <row r="9" spans="1:4" ht="15.6">
      <c r="B9" s="27" t="s">
        <v>7</v>
      </c>
      <c r="C9" s="28">
        <v>95654.67</v>
      </c>
      <c r="D9" s="29">
        <f>12694+97380</f>
        <v>110074</v>
      </c>
    </row>
    <row r="10" spans="1:4" ht="15.6">
      <c r="B10" s="24" t="s">
        <v>8</v>
      </c>
      <c r="C10" s="25">
        <v>51121.39</v>
      </c>
      <c r="D10" s="26">
        <f>54810+7616</f>
        <v>62426</v>
      </c>
    </row>
    <row r="11" spans="1:4" ht="15.6">
      <c r="B11" s="27" t="s">
        <v>9</v>
      </c>
      <c r="C11" s="28">
        <v>49005.72</v>
      </c>
      <c r="D11" s="29">
        <f>7538+53051</f>
        <v>60589</v>
      </c>
    </row>
    <row r="12" spans="1:4" ht="15.6">
      <c r="B12" s="24" t="s">
        <v>10</v>
      </c>
      <c r="C12" s="25">
        <v>56719.46</v>
      </c>
      <c r="D12" s="26">
        <f>8306+62780</f>
        <v>71086</v>
      </c>
    </row>
    <row r="13" spans="1:4" ht="15.6">
      <c r="B13" s="27" t="s">
        <v>11</v>
      </c>
      <c r="C13" s="28">
        <v>58357.5</v>
      </c>
      <c r="D13" s="29">
        <f>8639+63612</f>
        <v>72251</v>
      </c>
    </row>
    <row r="14" spans="1:4" ht="15.6">
      <c r="B14" s="24" t="s">
        <v>12</v>
      </c>
      <c r="C14" s="25">
        <v>57138.05</v>
      </c>
      <c r="D14" s="26">
        <f>9484+59731</f>
        <v>69215</v>
      </c>
    </row>
    <row r="15" spans="1:4" ht="15.6">
      <c r="B15" s="27" t="s">
        <v>13</v>
      </c>
      <c r="C15" s="28">
        <v>47756.32</v>
      </c>
      <c r="D15" s="29">
        <f>6718+52653</f>
        <v>59371</v>
      </c>
    </row>
    <row r="16" spans="1:4" ht="15.6">
      <c r="B16" s="24" t="s">
        <v>14</v>
      </c>
      <c r="C16" s="25">
        <v>44365.49</v>
      </c>
      <c r="D16" s="26">
        <v>52082</v>
      </c>
    </row>
    <row r="17" spans="2:4" ht="15.6">
      <c r="B17" s="27" t="s">
        <v>15</v>
      </c>
      <c r="C17" s="28">
        <v>68731.86</v>
      </c>
      <c r="D17" s="29">
        <v>80973</v>
      </c>
    </row>
    <row r="18" spans="2:4" ht="16.2" thickBot="1">
      <c r="B18" s="10" t="s">
        <v>16</v>
      </c>
      <c r="C18" s="11">
        <f>SUM(C6:C17)</f>
        <v>709514.17999999993</v>
      </c>
      <c r="D18" s="12">
        <f>SUM(D6:D17)</f>
        <v>841120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G15" sqref="G15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52887.68</v>
      </c>
      <c r="D6" s="26">
        <f>6179+58367</f>
        <v>64546</v>
      </c>
    </row>
    <row r="7" spans="1:4" ht="15.6">
      <c r="B7" s="27" t="s">
        <v>5</v>
      </c>
      <c r="C7" s="28">
        <v>47864.4</v>
      </c>
      <c r="D7" s="29">
        <v>61255</v>
      </c>
    </row>
    <row r="8" spans="1:4" ht="16.2" thickBot="1">
      <c r="B8" s="24" t="s">
        <v>6</v>
      </c>
      <c r="C8" s="51">
        <v>75107.100000000006</v>
      </c>
      <c r="D8" s="52">
        <f>10114+79480</f>
        <v>89594</v>
      </c>
    </row>
    <row r="9" spans="1:4" ht="16.2" thickBot="1">
      <c r="B9" s="27" t="s">
        <v>7</v>
      </c>
      <c r="C9" s="50">
        <v>72815.95</v>
      </c>
      <c r="D9" s="39">
        <f>7954+74810</f>
        <v>82764</v>
      </c>
    </row>
    <row r="10" spans="1:4" ht="16.2" thickBot="1">
      <c r="B10" s="24" t="s">
        <v>8</v>
      </c>
      <c r="C10" s="51">
        <v>49151.5</v>
      </c>
      <c r="D10" s="52">
        <v>57953</v>
      </c>
    </row>
    <row r="11" spans="1:4" ht="15.6">
      <c r="B11" s="27" t="s">
        <v>9</v>
      </c>
      <c r="C11" s="28">
        <v>37522.199999999997</v>
      </c>
      <c r="D11" s="29">
        <v>40514</v>
      </c>
    </row>
    <row r="12" spans="1:4" ht="15.6">
      <c r="B12" s="24" t="s">
        <v>10</v>
      </c>
      <c r="C12" s="25">
        <v>0</v>
      </c>
      <c r="D12" s="26">
        <v>0</v>
      </c>
    </row>
    <row r="13" spans="1:4" ht="15.6">
      <c r="B13" s="27" t="s">
        <v>11</v>
      </c>
      <c r="C13" s="28">
        <v>0</v>
      </c>
      <c r="D13" s="29">
        <v>0</v>
      </c>
    </row>
    <row r="14" spans="1:4" ht="15.6">
      <c r="B14" s="24" t="s">
        <v>12</v>
      </c>
      <c r="C14" s="25">
        <v>0</v>
      </c>
      <c r="D14" s="26">
        <v>0</v>
      </c>
    </row>
    <row r="15" spans="1:4" ht="15.6">
      <c r="B15" s="27" t="s">
        <v>13</v>
      </c>
      <c r="C15" s="28">
        <v>0</v>
      </c>
      <c r="D15" s="29">
        <v>0</v>
      </c>
    </row>
    <row r="16" spans="1:4" ht="15.6">
      <c r="B16" s="24" t="s">
        <v>14</v>
      </c>
      <c r="C16" s="25">
        <v>0</v>
      </c>
      <c r="D16" s="26">
        <v>0</v>
      </c>
    </row>
    <row r="17" spans="2:4" ht="15.6">
      <c r="B17" s="27" t="s">
        <v>15</v>
      </c>
      <c r="C17" s="28">
        <v>0</v>
      </c>
      <c r="D17" s="29">
        <v>0</v>
      </c>
    </row>
    <row r="18" spans="2:4" ht="16.2" thickBot="1">
      <c r="B18" s="10" t="s">
        <v>16</v>
      </c>
      <c r="C18" s="11">
        <f>SUM(C6:C17)</f>
        <v>335348.83</v>
      </c>
      <c r="D18" s="12">
        <f>SUM(D6:D17)</f>
        <v>396626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C1" workbookViewId="0">
      <selection activeCell="D25" sqref="D25"/>
    </sheetView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42" t="s">
        <v>18</v>
      </c>
      <c r="D5" s="15" t="s">
        <v>3</v>
      </c>
    </row>
    <row r="6" spans="1:4" ht="16.2" thickBot="1">
      <c r="B6" s="38">
        <v>45292</v>
      </c>
      <c r="C6" s="35">
        <v>52887.68</v>
      </c>
      <c r="D6" s="39">
        <f>6179+58367</f>
        <v>64546</v>
      </c>
    </row>
    <row r="7" spans="1:4" ht="16.2" thickBot="1">
      <c r="B7" s="38">
        <v>45323</v>
      </c>
      <c r="C7" s="35">
        <v>47864.4</v>
      </c>
      <c r="D7" s="39">
        <v>61255</v>
      </c>
    </row>
    <row r="8" spans="1:4" ht="16.2" thickBot="1">
      <c r="B8" s="38">
        <v>45352</v>
      </c>
      <c r="C8" s="35">
        <v>75107.100000000006</v>
      </c>
      <c r="D8" s="39">
        <f>10114+79480</f>
        <v>89594</v>
      </c>
    </row>
    <row r="9" spans="1:4" ht="16.2" thickBot="1">
      <c r="B9" s="38">
        <v>45383</v>
      </c>
      <c r="C9" s="35">
        <v>72815.95</v>
      </c>
      <c r="D9" s="39">
        <f>7954+74810</f>
        <v>82764</v>
      </c>
    </row>
    <row r="10" spans="1:4" ht="16.2" thickBot="1">
      <c r="B10" s="38">
        <v>45413</v>
      </c>
      <c r="C10" s="35">
        <v>49151.5</v>
      </c>
      <c r="D10" s="39">
        <v>57953</v>
      </c>
    </row>
    <row r="11" spans="1:4" ht="16.2" thickBot="1">
      <c r="B11" s="38">
        <v>45444</v>
      </c>
      <c r="C11" s="35">
        <v>37522.199999999997</v>
      </c>
      <c r="D11" s="39">
        <v>40514</v>
      </c>
    </row>
    <row r="12" spans="1:4" ht="16.2" thickBot="1">
      <c r="B12" s="38">
        <v>45474</v>
      </c>
      <c r="C12" s="35">
        <v>47248.47</v>
      </c>
      <c r="D12" s="39">
        <v>57517</v>
      </c>
    </row>
    <row r="13" spans="1:4" ht="16.2" thickBot="1">
      <c r="B13" s="38">
        <v>45505</v>
      </c>
      <c r="C13" s="35">
        <v>74969.11</v>
      </c>
      <c r="D13" s="39">
        <v>89856</v>
      </c>
    </row>
    <row r="14" spans="1:4" ht="16.2" thickBot="1">
      <c r="B14" s="38">
        <v>45536</v>
      </c>
      <c r="C14" s="35">
        <v>70951.16</v>
      </c>
      <c r="D14" s="39">
        <v>86137</v>
      </c>
    </row>
    <row r="15" spans="1:4" ht="16.2" thickBot="1">
      <c r="B15" s="38">
        <v>45566</v>
      </c>
      <c r="C15" s="35">
        <v>58355.73</v>
      </c>
      <c r="D15" s="39">
        <v>63562</v>
      </c>
    </row>
    <row r="16" spans="1:4" ht="16.2" thickBot="1">
      <c r="B16" s="38">
        <v>45597</v>
      </c>
      <c r="C16" s="35">
        <v>62558.03</v>
      </c>
      <c r="D16" s="39">
        <v>68431</v>
      </c>
    </row>
    <row r="17" spans="2:4" ht="16.2" thickBot="1">
      <c r="B17" s="38">
        <v>45627</v>
      </c>
      <c r="C17" s="35">
        <v>58788.15</v>
      </c>
      <c r="D17" s="39">
        <v>73561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4"/>
      <c r="C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28224.76</v>
      </c>
      <c r="D6" s="26">
        <v>45984</v>
      </c>
    </row>
    <row r="7" spans="1:4" ht="15.6">
      <c r="B7" s="27" t="s">
        <v>5</v>
      </c>
      <c r="C7" s="28">
        <v>34108.480000000003</v>
      </c>
      <c r="D7" s="29">
        <v>45293</v>
      </c>
    </row>
    <row r="8" spans="1:4" ht="15.6">
      <c r="B8" s="24" t="s">
        <v>6</v>
      </c>
      <c r="C8" s="25">
        <v>45901.09</v>
      </c>
      <c r="D8" s="26">
        <v>71386</v>
      </c>
    </row>
    <row r="9" spans="1:4" ht="15.6">
      <c r="B9" s="27" t="s">
        <v>7</v>
      </c>
      <c r="C9" s="28">
        <v>29483.3</v>
      </c>
      <c r="D9" s="29">
        <v>63168</v>
      </c>
    </row>
    <row r="10" spans="1:4" ht="15.6">
      <c r="B10" s="24" t="s">
        <v>8</v>
      </c>
      <c r="C10" s="25">
        <v>25358.75</v>
      </c>
      <c r="D10" s="26">
        <v>61517</v>
      </c>
    </row>
    <row r="11" spans="1:4" ht="15.6">
      <c r="B11" s="27" t="s">
        <v>9</v>
      </c>
      <c r="C11" s="28">
        <v>28607.119999999999</v>
      </c>
      <c r="D11" s="29">
        <v>62342</v>
      </c>
    </row>
    <row r="12" spans="1:4" ht="15.6">
      <c r="B12" s="24" t="s">
        <v>10</v>
      </c>
      <c r="C12" s="25">
        <v>28101.54</v>
      </c>
      <c r="D12" s="26">
        <v>61152</v>
      </c>
    </row>
    <row r="13" spans="1:4" ht="15.6">
      <c r="B13" s="27" t="s">
        <v>11</v>
      </c>
      <c r="C13" s="28">
        <v>26984.26</v>
      </c>
      <c r="D13" s="29">
        <v>55642</v>
      </c>
    </row>
    <row r="14" spans="1:4" ht="15.6">
      <c r="B14" s="24" t="s">
        <v>12</v>
      </c>
      <c r="C14" s="25">
        <v>26869.08</v>
      </c>
      <c r="D14" s="26">
        <v>52416</v>
      </c>
    </row>
    <row r="15" spans="1:4" ht="15.6">
      <c r="B15" s="27" t="s">
        <v>13</v>
      </c>
      <c r="C15" s="28">
        <v>27993.5</v>
      </c>
      <c r="D15" s="29">
        <v>58272</v>
      </c>
    </row>
    <row r="16" spans="1:4" ht="15.6">
      <c r="B16" s="24" t="s">
        <v>14</v>
      </c>
      <c r="C16" s="25">
        <v>41398.78</v>
      </c>
      <c r="D16" s="26">
        <v>67450</v>
      </c>
    </row>
    <row r="17" spans="2:4" ht="15.6">
      <c r="B17" s="27" t="s">
        <v>15</v>
      </c>
      <c r="C17" s="28">
        <v>43768.19</v>
      </c>
      <c r="D17" s="29">
        <v>79123</v>
      </c>
    </row>
    <row r="18" spans="2:4" ht="16.2" thickBot="1">
      <c r="B18" s="10" t="s">
        <v>16</v>
      </c>
      <c r="C18" s="16">
        <v>386798.85000000003</v>
      </c>
      <c r="D18" s="17">
        <v>723745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42270.13</v>
      </c>
      <c r="D6" s="26">
        <v>69005</v>
      </c>
    </row>
    <row r="7" spans="1:4" ht="15.6">
      <c r="B7" s="27" t="s">
        <v>5</v>
      </c>
      <c r="C7" s="28">
        <v>28545.23</v>
      </c>
      <c r="D7" s="29">
        <v>86999</v>
      </c>
    </row>
    <row r="8" spans="1:4" ht="15.6">
      <c r="B8" s="24" t="s">
        <v>6</v>
      </c>
      <c r="C8" s="25">
        <v>23806.44</v>
      </c>
      <c r="D8" s="26">
        <v>68373</v>
      </c>
    </row>
    <row r="9" spans="1:4" ht="15.6">
      <c r="B9" s="27" t="s">
        <v>7</v>
      </c>
      <c r="C9" s="28">
        <v>19318.060000000001</v>
      </c>
      <c r="D9" s="29">
        <v>57710</v>
      </c>
    </row>
    <row r="10" spans="1:4" ht="15.6">
      <c r="B10" s="24" t="s">
        <v>8</v>
      </c>
      <c r="C10" s="25">
        <v>25840.49</v>
      </c>
      <c r="D10" s="26">
        <v>75373</v>
      </c>
    </row>
    <row r="11" spans="1:4" ht="15.6">
      <c r="B11" s="27" t="s">
        <v>9</v>
      </c>
      <c r="C11" s="28">
        <v>25612.57</v>
      </c>
      <c r="D11" s="29">
        <v>71476</v>
      </c>
    </row>
    <row r="12" spans="1:4" ht="15.6">
      <c r="B12" s="24" t="s">
        <v>10</v>
      </c>
      <c r="C12" s="25">
        <v>27459.58</v>
      </c>
      <c r="D12" s="26">
        <v>77950</v>
      </c>
    </row>
    <row r="13" spans="1:4" ht="15.6">
      <c r="B13" s="27" t="s">
        <v>11</v>
      </c>
      <c r="C13" s="28">
        <v>36706.04</v>
      </c>
      <c r="D13" s="29">
        <v>105214</v>
      </c>
    </row>
    <row r="14" spans="1:4" ht="15.6">
      <c r="B14" s="24" t="s">
        <v>12</v>
      </c>
      <c r="C14" s="25">
        <v>25830.86</v>
      </c>
      <c r="D14" s="26">
        <v>70959</v>
      </c>
    </row>
    <row r="15" spans="1:4" ht="15.6">
      <c r="B15" s="27" t="s">
        <v>13</v>
      </c>
      <c r="C15" s="28">
        <v>22122.66</v>
      </c>
      <c r="D15" s="29">
        <v>58344</v>
      </c>
    </row>
    <row r="16" spans="1:4" ht="15.6">
      <c r="B16" s="24" t="s">
        <v>14</v>
      </c>
      <c r="C16" s="25">
        <v>28545.19</v>
      </c>
      <c r="D16" s="26">
        <v>72019</v>
      </c>
    </row>
    <row r="17" spans="2:4" ht="15.6">
      <c r="B17" s="27" t="s">
        <v>15</v>
      </c>
      <c r="C17" s="28">
        <v>31523.02</v>
      </c>
      <c r="D17" s="29">
        <v>80486</v>
      </c>
    </row>
    <row r="18" spans="2:4" ht="16.2" thickBot="1">
      <c r="B18" s="10" t="s">
        <v>16</v>
      </c>
      <c r="C18" s="16">
        <v>337580.27</v>
      </c>
      <c r="D18" s="17">
        <v>893908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21" t="s">
        <v>2</v>
      </c>
      <c r="C5" s="22" t="s">
        <v>18</v>
      </c>
      <c r="D5" s="23" t="s">
        <v>3</v>
      </c>
    </row>
    <row r="6" spans="1:4" ht="15.6">
      <c r="B6" s="27" t="s">
        <v>4</v>
      </c>
      <c r="C6" s="28">
        <v>32508.959999999999</v>
      </c>
      <c r="D6" s="29">
        <v>86200</v>
      </c>
    </row>
    <row r="7" spans="1:4" ht="15.6">
      <c r="B7" s="24" t="s">
        <v>5</v>
      </c>
      <c r="C7" s="25">
        <v>43213.08</v>
      </c>
      <c r="D7" s="26">
        <v>114702</v>
      </c>
    </row>
    <row r="8" spans="1:4" ht="15.6">
      <c r="B8" s="27" t="s">
        <v>6</v>
      </c>
      <c r="C8" s="28">
        <v>22542.94</v>
      </c>
      <c r="D8" s="29">
        <v>65314</v>
      </c>
    </row>
    <row r="9" spans="1:4" ht="15.6">
      <c r="B9" s="24" t="s">
        <v>7</v>
      </c>
      <c r="C9" s="25">
        <v>32025.54</v>
      </c>
      <c r="D9" s="26">
        <v>85022</v>
      </c>
    </row>
    <row r="10" spans="1:4" ht="15.6">
      <c r="B10" s="27" t="s">
        <v>8</v>
      </c>
      <c r="C10" s="28">
        <v>26422.81</v>
      </c>
      <c r="D10" s="29">
        <v>66249</v>
      </c>
    </row>
    <row r="11" spans="1:4" ht="15.6">
      <c r="B11" s="24" t="s">
        <v>9</v>
      </c>
      <c r="C11" s="25">
        <v>29833.4</v>
      </c>
      <c r="D11" s="26">
        <v>79048</v>
      </c>
    </row>
    <row r="12" spans="1:4" ht="15.6">
      <c r="B12" s="27" t="s">
        <v>10</v>
      </c>
      <c r="C12" s="28">
        <v>27259</v>
      </c>
      <c r="D12" s="29">
        <v>73174</v>
      </c>
    </row>
    <row r="13" spans="1:4" ht="15.6">
      <c r="B13" s="24" t="s">
        <v>11</v>
      </c>
      <c r="C13" s="25">
        <v>26628.83</v>
      </c>
      <c r="D13" s="26">
        <v>75442</v>
      </c>
    </row>
    <row r="14" spans="1:4" ht="15.6">
      <c r="B14" s="27" t="s">
        <v>12</v>
      </c>
      <c r="C14" s="28">
        <v>27006.46</v>
      </c>
      <c r="D14" s="29">
        <v>72158</v>
      </c>
    </row>
    <row r="15" spans="1:4" ht="15.6">
      <c r="B15" s="24" t="s">
        <v>13</v>
      </c>
      <c r="C15" s="25">
        <v>30148.09</v>
      </c>
      <c r="D15" s="26">
        <v>78894</v>
      </c>
    </row>
    <row r="16" spans="1:4" ht="15.6">
      <c r="B16" s="27" t="s">
        <v>14</v>
      </c>
      <c r="C16" s="28">
        <v>31836.55</v>
      </c>
      <c r="D16" s="29">
        <v>86029</v>
      </c>
    </row>
    <row r="17" spans="2:4" ht="15.6">
      <c r="B17" s="24" t="s">
        <v>15</v>
      </c>
      <c r="C17" s="25">
        <v>40451.629999999997</v>
      </c>
      <c r="D17" s="26">
        <v>99168</v>
      </c>
    </row>
    <row r="18" spans="2:4" ht="16.2" thickBot="1">
      <c r="B18" s="10" t="s">
        <v>16</v>
      </c>
      <c r="C18" s="16">
        <f>SUM(C6:C17)</f>
        <v>369877.29000000004</v>
      </c>
      <c r="D18" s="17">
        <v>981400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21" t="s">
        <v>2</v>
      </c>
      <c r="C5" s="22" t="s">
        <v>18</v>
      </c>
      <c r="D5" s="23" t="s">
        <v>3</v>
      </c>
    </row>
    <row r="6" spans="1:4" ht="15.6">
      <c r="B6" s="27" t="s">
        <v>4</v>
      </c>
      <c r="C6" s="28">
        <v>33284.26</v>
      </c>
      <c r="D6" s="29">
        <v>72784</v>
      </c>
    </row>
    <row r="7" spans="1:4" ht="15.6">
      <c r="B7" s="24" t="s">
        <v>5</v>
      </c>
      <c r="C7" s="25">
        <v>34458.36</v>
      </c>
      <c r="D7" s="26">
        <v>71921</v>
      </c>
    </row>
    <row r="8" spans="1:4" ht="15.6">
      <c r="B8" s="27" t="s">
        <v>6</v>
      </c>
      <c r="C8" s="28">
        <v>55937.84</v>
      </c>
      <c r="D8" s="29">
        <v>93964</v>
      </c>
    </row>
    <row r="9" spans="1:4" ht="15.6">
      <c r="B9" s="24" t="s">
        <v>7</v>
      </c>
      <c r="C9" s="25">
        <v>58212.56</v>
      </c>
      <c r="D9" s="26">
        <v>90388</v>
      </c>
    </row>
    <row r="10" spans="1:4" ht="15.6">
      <c r="B10" s="27" t="s">
        <v>8</v>
      </c>
      <c r="C10" s="28">
        <v>54375.76</v>
      </c>
      <c r="D10" s="29">
        <v>80072</v>
      </c>
    </row>
    <row r="11" spans="1:4" ht="15.6">
      <c r="B11" s="24" t="s">
        <v>9</v>
      </c>
      <c r="C11" s="25">
        <v>53697.66</v>
      </c>
      <c r="D11" s="26">
        <v>78589</v>
      </c>
    </row>
    <row r="12" spans="1:4" ht="15.6">
      <c r="B12" s="27" t="s">
        <v>10</v>
      </c>
      <c r="C12" s="28">
        <v>50595.79</v>
      </c>
      <c r="D12" s="29">
        <v>75243</v>
      </c>
    </row>
    <row r="13" spans="1:4" ht="15.6">
      <c r="B13" s="24" t="s">
        <v>11</v>
      </c>
      <c r="C13" s="25">
        <v>43789.8</v>
      </c>
      <c r="D13" s="26">
        <v>61960</v>
      </c>
    </row>
    <row r="14" spans="1:4" ht="15.6">
      <c r="B14" s="27" t="s">
        <v>12</v>
      </c>
      <c r="C14" s="28">
        <v>49892.7</v>
      </c>
      <c r="D14" s="29">
        <v>71921</v>
      </c>
    </row>
    <row r="15" spans="1:4" ht="15.6">
      <c r="B15" s="24" t="s">
        <v>13</v>
      </c>
      <c r="C15" s="25">
        <v>48720.44</v>
      </c>
      <c r="D15" s="26">
        <v>70137</v>
      </c>
    </row>
    <row r="16" spans="1:4" ht="15.6">
      <c r="B16" s="27" t="s">
        <v>14</v>
      </c>
      <c r="C16" s="28">
        <v>53455.7</v>
      </c>
      <c r="D16" s="29">
        <v>74073</v>
      </c>
    </row>
    <row r="17" spans="2:4" ht="15.6">
      <c r="B17" s="24" t="s">
        <v>15</v>
      </c>
      <c r="C17" s="25">
        <v>59337.02</v>
      </c>
      <c r="D17" s="26">
        <v>84447</v>
      </c>
    </row>
    <row r="18" spans="2:4" ht="16.2" thickBot="1">
      <c r="B18" s="10" t="s">
        <v>16</v>
      </c>
      <c r="C18" s="16">
        <v>595757.89</v>
      </c>
      <c r="D18" s="17">
        <v>925499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B4" s="53" t="s">
        <v>19</v>
      </c>
      <c r="C4" s="54"/>
      <c r="D4" s="55"/>
    </row>
    <row r="5" spans="1:4" ht="18.600000000000001" thickTop="1">
      <c r="A5" s="3"/>
      <c r="B5" s="18" t="s">
        <v>2</v>
      </c>
      <c r="C5" s="19" t="s">
        <v>18</v>
      </c>
      <c r="D5" s="20" t="s">
        <v>3</v>
      </c>
    </row>
    <row r="6" spans="1:4" ht="15.6">
      <c r="B6" s="27" t="s">
        <v>4</v>
      </c>
      <c r="C6" s="28">
        <v>52860.5</v>
      </c>
      <c r="D6" s="29">
        <v>76473</v>
      </c>
    </row>
    <row r="7" spans="1:4" ht="15.6">
      <c r="B7" s="24" t="s">
        <v>5</v>
      </c>
      <c r="C7" s="25">
        <v>56481.74</v>
      </c>
      <c r="D7" s="26">
        <v>80216</v>
      </c>
    </row>
    <row r="8" spans="1:4" ht="15.6">
      <c r="B8" s="27" t="s">
        <v>6</v>
      </c>
      <c r="C8" s="28">
        <v>63405.31</v>
      </c>
      <c r="D8" s="29">
        <v>92948</v>
      </c>
    </row>
    <row r="9" spans="1:4" ht="15.6">
      <c r="B9" s="24" t="s">
        <v>7</v>
      </c>
      <c r="C9" s="25">
        <v>68750.39</v>
      </c>
      <c r="D9" s="26">
        <v>93194</v>
      </c>
    </row>
    <row r="10" spans="1:4" ht="15.6">
      <c r="B10" s="27" t="s">
        <v>8</v>
      </c>
      <c r="C10" s="28">
        <v>59929.97</v>
      </c>
      <c r="D10" s="29">
        <v>90984</v>
      </c>
    </row>
    <row r="11" spans="1:4" ht="15.6">
      <c r="B11" s="24" t="s">
        <v>9</v>
      </c>
      <c r="C11" s="25">
        <v>69841.88</v>
      </c>
      <c r="D11" s="26">
        <v>107796</v>
      </c>
    </row>
    <row r="12" spans="1:4" ht="15.6">
      <c r="B12" s="27" t="s">
        <v>10</v>
      </c>
      <c r="C12" s="28">
        <v>65509.96</v>
      </c>
      <c r="D12" s="29">
        <v>99909</v>
      </c>
    </row>
    <row r="13" spans="1:4" ht="15.6">
      <c r="B13" s="24" t="s">
        <v>11</v>
      </c>
      <c r="C13" s="25">
        <v>52334.58</v>
      </c>
      <c r="D13" s="26">
        <v>83922</v>
      </c>
    </row>
    <row r="14" spans="1:4" ht="15.6">
      <c r="B14" s="27" t="s">
        <v>12</v>
      </c>
      <c r="C14" s="28">
        <v>56442.63</v>
      </c>
      <c r="D14" s="29">
        <v>84554</v>
      </c>
    </row>
    <row r="15" spans="1:4" ht="15.6">
      <c r="B15" s="24" t="s">
        <v>13</v>
      </c>
      <c r="C15" s="25">
        <v>50216.93</v>
      </c>
      <c r="D15" s="26">
        <v>76969</v>
      </c>
    </row>
    <row r="16" spans="1:4" ht="15.6">
      <c r="B16" s="27" t="s">
        <v>14</v>
      </c>
      <c r="C16" s="28">
        <v>35868.199999999997</v>
      </c>
      <c r="D16" s="29">
        <v>56444</v>
      </c>
    </row>
    <row r="17" spans="2:4" ht="15.6">
      <c r="B17" s="24" t="s">
        <v>15</v>
      </c>
      <c r="C17" s="25">
        <v>42598.84</v>
      </c>
      <c r="D17" s="26">
        <v>78101</v>
      </c>
    </row>
    <row r="18" spans="2:4" ht="16.2" thickBot="1">
      <c r="B18" s="10" t="s">
        <v>16</v>
      </c>
      <c r="C18" s="16">
        <v>674240.93</v>
      </c>
      <c r="D18" s="17">
        <v>1021510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>
      <c r="A3" s="1"/>
    </row>
    <row r="4" spans="1:4" ht="21.6" thickBot="1">
      <c r="B4" s="53" t="s">
        <v>19</v>
      </c>
      <c r="C4" s="54"/>
      <c r="D4" s="55"/>
    </row>
    <row r="5" spans="1:4" ht="18.600000000000001" thickTop="1"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42598.080000000002</v>
      </c>
      <c r="D6" s="26">
        <v>82382</v>
      </c>
    </row>
    <row r="7" spans="1:4" ht="15.6">
      <c r="B7" s="27" t="s">
        <v>5</v>
      </c>
      <c r="C7" s="28">
        <v>60864.09</v>
      </c>
      <c r="D7" s="29">
        <v>104596</v>
      </c>
    </row>
    <row r="8" spans="1:4" ht="15.6">
      <c r="B8" s="24" t="s">
        <v>6</v>
      </c>
      <c r="C8" s="25">
        <v>72470.2</v>
      </c>
      <c r="D8" s="26">
        <v>114453</v>
      </c>
    </row>
    <row r="9" spans="1:4" ht="15.6">
      <c r="B9" s="27" t="s">
        <v>7</v>
      </c>
      <c r="C9" s="28">
        <v>50179.4</v>
      </c>
      <c r="D9" s="29">
        <v>87016</v>
      </c>
    </row>
    <row r="10" spans="1:4" ht="15.6">
      <c r="B10" s="24" t="s">
        <v>8</v>
      </c>
      <c r="C10" s="25">
        <v>48168.12</v>
      </c>
      <c r="D10" s="26">
        <v>74453</v>
      </c>
    </row>
    <row r="11" spans="1:4" ht="15.6">
      <c r="B11" s="27" t="s">
        <v>9</v>
      </c>
      <c r="C11" s="28">
        <v>66091.960000000006</v>
      </c>
      <c r="D11" s="29">
        <v>95821</v>
      </c>
    </row>
    <row r="12" spans="1:4" ht="15.6">
      <c r="B12" s="24" t="s">
        <v>10</v>
      </c>
      <c r="C12" s="25">
        <v>55202.12</v>
      </c>
      <c r="D12" s="26">
        <v>86449</v>
      </c>
    </row>
    <row r="13" spans="1:4" ht="15.6">
      <c r="B13" s="27" t="s">
        <v>11</v>
      </c>
      <c r="C13" s="28">
        <v>57256.92</v>
      </c>
      <c r="D13" s="29">
        <v>85520</v>
      </c>
    </row>
    <row r="14" spans="1:4" ht="15.6">
      <c r="B14" s="24" t="s">
        <v>12</v>
      </c>
      <c r="C14" s="25">
        <v>48415.199999999997</v>
      </c>
      <c r="D14" s="26">
        <v>77167</v>
      </c>
    </row>
    <row r="15" spans="1:4" ht="15.6">
      <c r="B15" s="27" t="s">
        <v>13</v>
      </c>
      <c r="C15" s="28">
        <v>52634.52</v>
      </c>
      <c r="D15" s="29">
        <v>80667</v>
      </c>
    </row>
    <row r="16" spans="1:4" ht="15.6">
      <c r="B16" s="24" t="s">
        <v>14</v>
      </c>
      <c r="C16" s="25">
        <v>51566.34</v>
      </c>
      <c r="D16" s="26">
        <v>82499</v>
      </c>
    </row>
    <row r="17" spans="2:4" ht="15.6">
      <c r="B17" s="27" t="s">
        <v>15</v>
      </c>
      <c r="C17" s="28">
        <v>52179.81</v>
      </c>
      <c r="D17" s="29">
        <v>79090</v>
      </c>
    </row>
    <row r="18" spans="2:4" ht="16.2" thickBot="1">
      <c r="B18" s="10" t="s">
        <v>16</v>
      </c>
      <c r="C18" s="16">
        <f>SUM(C6:C17)</f>
        <v>657626.76</v>
      </c>
      <c r="D18" s="17">
        <f>SUM(D6:D17)</f>
        <v>1050113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59241.55</v>
      </c>
      <c r="D6" s="26">
        <v>84819</v>
      </c>
    </row>
    <row r="7" spans="1:4" ht="15.6">
      <c r="B7" s="27" t="s">
        <v>5</v>
      </c>
      <c r="C7" s="28">
        <v>77150.98</v>
      </c>
      <c r="D7" s="29">
        <v>97579</v>
      </c>
    </row>
    <row r="8" spans="1:4" ht="15.6">
      <c r="B8" s="24" t="s">
        <v>6</v>
      </c>
      <c r="C8" s="25">
        <v>67915.070000000007</v>
      </c>
      <c r="D8" s="26">
        <v>97508</v>
      </c>
    </row>
    <row r="9" spans="1:4" ht="15.6">
      <c r="B9" s="27" t="s">
        <v>7</v>
      </c>
      <c r="C9" s="28">
        <v>87005.4</v>
      </c>
      <c r="D9" s="29">
        <v>96583</v>
      </c>
    </row>
    <row r="10" spans="1:4" ht="15.6">
      <c r="B10" s="24" t="s">
        <v>8</v>
      </c>
      <c r="C10" s="25">
        <v>74886.070000000007</v>
      </c>
      <c r="D10" s="26">
        <v>98021</v>
      </c>
    </row>
    <row r="11" spans="1:4" ht="15.6">
      <c r="B11" s="27" t="s">
        <v>9</v>
      </c>
      <c r="C11" s="28">
        <v>85574.09</v>
      </c>
      <c r="D11" s="29">
        <v>92662</v>
      </c>
    </row>
    <row r="12" spans="1:4" ht="15.6">
      <c r="B12" s="24" t="s">
        <v>10</v>
      </c>
      <c r="C12" s="25">
        <v>92009.97</v>
      </c>
      <c r="D12" s="26">
        <v>107048</v>
      </c>
    </row>
    <row r="13" spans="1:4" ht="15.6">
      <c r="B13" s="27" t="s">
        <v>11</v>
      </c>
      <c r="C13" s="28">
        <v>90609.57</v>
      </c>
      <c r="D13" s="29">
        <v>108741</v>
      </c>
    </row>
    <row r="14" spans="1:4" ht="15.6">
      <c r="B14" s="24" t="s">
        <v>12</v>
      </c>
      <c r="C14" s="25">
        <v>76432.42</v>
      </c>
      <c r="D14" s="26">
        <v>86784</v>
      </c>
    </row>
    <row r="15" spans="1:4" ht="15.6">
      <c r="B15" s="27" t="s">
        <v>13</v>
      </c>
      <c r="C15" s="28">
        <v>71557.87</v>
      </c>
      <c r="D15" s="29">
        <v>81145</v>
      </c>
    </row>
    <row r="16" spans="1:4" ht="15.6">
      <c r="B16" s="24" t="s">
        <v>14</v>
      </c>
      <c r="C16" s="25">
        <v>74300.39</v>
      </c>
      <c r="D16" s="26">
        <v>91733</v>
      </c>
    </row>
    <row r="17" spans="2:4" ht="15.6">
      <c r="B17" s="27" t="s">
        <v>15</v>
      </c>
      <c r="C17" s="28">
        <v>81847.95</v>
      </c>
      <c r="D17" s="29">
        <v>98002</v>
      </c>
    </row>
    <row r="18" spans="2:4" ht="16.2" thickBot="1">
      <c r="B18" s="10" t="s">
        <v>16</v>
      </c>
      <c r="C18" s="16">
        <f>SUM(C6:C17)</f>
        <v>938531.33</v>
      </c>
      <c r="D18" s="17">
        <f>SUM(D6:D17)</f>
        <v>1140625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4.4"/>
  <cols>
    <col min="1" max="2" width="25.6640625" customWidth="1"/>
    <col min="3" max="3" width="22.6640625" customWidth="1"/>
    <col min="4" max="4" width="25.44140625" customWidth="1"/>
  </cols>
  <sheetData>
    <row r="1" spans="1:4">
      <c r="A1" s="1"/>
    </row>
    <row r="3" spans="1:4" ht="15" thickBot="1"/>
    <row r="4" spans="1:4" ht="22.5" customHeight="1" thickBot="1">
      <c r="A4" s="2"/>
      <c r="B4" s="53" t="s">
        <v>19</v>
      </c>
      <c r="C4" s="54"/>
      <c r="D4" s="55"/>
    </row>
    <row r="5" spans="1:4" ht="18.600000000000001" thickTop="1">
      <c r="A5" s="3"/>
      <c r="B5" s="13" t="s">
        <v>2</v>
      </c>
      <c r="C5" s="14" t="s">
        <v>18</v>
      </c>
      <c r="D5" s="15" t="s">
        <v>3</v>
      </c>
    </row>
    <row r="6" spans="1:4" ht="15.6">
      <c r="B6" s="24" t="s">
        <v>4</v>
      </c>
      <c r="C6" s="25">
        <v>57351.839999999997</v>
      </c>
      <c r="D6" s="26">
        <v>74952</v>
      </c>
    </row>
    <row r="7" spans="1:4" ht="15.6">
      <c r="B7" s="27" t="s">
        <v>5</v>
      </c>
      <c r="C7" s="28">
        <v>69373.460000000006</v>
      </c>
      <c r="D7" s="29">
        <f>5363+84249</f>
        <v>89612</v>
      </c>
    </row>
    <row r="8" spans="1:4" ht="15.6">
      <c r="B8" s="24" t="s">
        <v>6</v>
      </c>
      <c r="C8" s="25">
        <v>84135.98</v>
      </c>
      <c r="D8" s="26">
        <f>9632+86579</f>
        <v>96211</v>
      </c>
    </row>
    <row r="9" spans="1:4" ht="15.6">
      <c r="B9" s="27" t="s">
        <v>7</v>
      </c>
      <c r="C9" s="28">
        <v>87557.66</v>
      </c>
      <c r="D9" s="29">
        <f>11658+81575</f>
        <v>93233</v>
      </c>
    </row>
    <row r="10" spans="1:4" ht="15.6">
      <c r="B10" s="24" t="s">
        <v>8</v>
      </c>
      <c r="C10" s="25">
        <v>80007.31</v>
      </c>
      <c r="D10" s="26">
        <f>11815+81013</f>
        <v>92828</v>
      </c>
    </row>
    <row r="11" spans="1:4" ht="15.6">
      <c r="B11" s="27" t="s">
        <v>9</v>
      </c>
      <c r="C11" s="28">
        <v>73882.710000000006</v>
      </c>
      <c r="D11" s="29">
        <f>11401+72543</f>
        <v>83944</v>
      </c>
    </row>
    <row r="12" spans="1:4" ht="15.6">
      <c r="B12" s="24" t="s">
        <v>10</v>
      </c>
      <c r="C12" s="25">
        <v>89900.33</v>
      </c>
      <c r="D12" s="26">
        <f>13104+87820</f>
        <v>100924</v>
      </c>
    </row>
    <row r="13" spans="1:4" ht="15.6">
      <c r="B13" s="27" t="s">
        <v>11</v>
      </c>
      <c r="C13" s="28">
        <v>84247.76</v>
      </c>
      <c r="D13" s="29">
        <f>11299+84361</f>
        <v>95660</v>
      </c>
    </row>
    <row r="14" spans="1:4" ht="15.6">
      <c r="B14" s="24" t="s">
        <v>12</v>
      </c>
      <c r="C14" s="25">
        <v>86240.43</v>
      </c>
      <c r="D14" s="26">
        <f>13188+84419</f>
        <v>97607</v>
      </c>
    </row>
    <row r="15" spans="1:4" ht="15.6">
      <c r="B15" s="27" t="s">
        <v>13</v>
      </c>
      <c r="C15" s="28">
        <v>63332.42</v>
      </c>
      <c r="D15" s="29">
        <f>9317+59073</f>
        <v>68390</v>
      </c>
    </row>
    <row r="16" spans="1:4" ht="15.6">
      <c r="B16" s="24" t="s">
        <v>14</v>
      </c>
      <c r="C16" s="25">
        <v>66385.22</v>
      </c>
      <c r="D16" s="26">
        <f>8971+65632</f>
        <v>74603</v>
      </c>
    </row>
    <row r="17" spans="2:4" ht="15.6">
      <c r="B17" s="27" t="s">
        <v>15</v>
      </c>
      <c r="C17" s="28">
        <v>75146.94</v>
      </c>
      <c r="D17" s="29">
        <f>10685+75789</f>
        <v>86474</v>
      </c>
    </row>
    <row r="18" spans="2:4" ht="16.2" thickBot="1">
      <c r="B18" s="10" t="s">
        <v>16</v>
      </c>
      <c r="C18" s="11">
        <f>SUM(C6:C17)</f>
        <v>917562.06</v>
      </c>
      <c r="D18" s="17">
        <f>SUM(D6:D17)</f>
        <v>1054438</v>
      </c>
    </row>
    <row r="19" spans="2:4">
      <c r="C19" s="9"/>
      <c r="D19" s="9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HISTORICO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2024-12-12T18:30:52Z</dcterms:modified>
</cp:coreProperties>
</file>