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SABEL\OneDrive\Área de Trabalho\Isabel Freitas - Proben 2024\Alta Tensão\ALM - Lobo da Costa\"/>
    </mc:Choice>
  </mc:AlternateContent>
  <bookViews>
    <workbookView xWindow="0" yWindow="0" windowWidth="23040" windowHeight="9372" tabRatio="619" firstSheet="1" activeTab="14"/>
  </bookViews>
  <sheets>
    <sheet name="HISTORICO" sheetId="1" r:id="rId1"/>
    <sheet name="2012" sheetId="2" r:id="rId2"/>
    <sheet name="2013" sheetId="3" r:id="rId3"/>
    <sheet name="2014" sheetId="4" r:id="rId4"/>
    <sheet name="2015" sheetId="5" r:id="rId5"/>
    <sheet name="2016" sheetId="7" r:id="rId6"/>
    <sheet name="2017" sheetId="8" r:id="rId7"/>
    <sheet name="2018" sheetId="9" r:id="rId8"/>
    <sheet name="2019" sheetId="10" r:id="rId9"/>
    <sheet name="2020" sheetId="11" r:id="rId10"/>
    <sheet name="2021" sheetId="12" r:id="rId11"/>
    <sheet name="2022" sheetId="13" r:id="rId12"/>
    <sheet name="2023" sheetId="14" r:id="rId13"/>
    <sheet name="2024" sheetId="15" r:id="rId14"/>
    <sheet name="Gráfico" sheetId="6" r:id="rId15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" i="6" l="1"/>
  <c r="D6" i="6"/>
  <c r="D8" i="15" l="1"/>
  <c r="D6" i="15"/>
  <c r="D18" i="15" s="1"/>
  <c r="C18" i="15"/>
  <c r="D15" i="14" l="1"/>
  <c r="D13" i="14"/>
  <c r="D14" i="14"/>
  <c r="D12" i="14"/>
  <c r="D11" i="14"/>
  <c r="D6" i="14" l="1"/>
  <c r="D7" i="14"/>
  <c r="C18" i="14"/>
  <c r="C25" i="1" s="1"/>
  <c r="D17" i="13"/>
  <c r="D15" i="13"/>
  <c r="C18" i="13"/>
  <c r="C24" i="1" s="1"/>
  <c r="D18" i="12"/>
  <c r="D23" i="1" s="1"/>
  <c r="C18" i="12"/>
  <c r="C23" i="1" s="1"/>
  <c r="C18" i="11"/>
  <c r="C22" i="1" s="1"/>
  <c r="D18" i="11"/>
  <c r="D22" i="1" s="1"/>
  <c r="D16" i="10"/>
  <c r="D15" i="10"/>
  <c r="D14" i="10"/>
  <c r="D13" i="10"/>
  <c r="D12" i="10"/>
  <c r="D11" i="10"/>
  <c r="D10" i="10"/>
  <c r="D9" i="10"/>
  <c r="D8" i="10"/>
  <c r="C18" i="10"/>
  <c r="C21" i="1" s="1"/>
  <c r="D7" i="10"/>
  <c r="D6" i="10"/>
  <c r="D18" i="9"/>
  <c r="C18" i="9"/>
  <c r="D18" i="14" l="1"/>
  <c r="D25" i="1" s="1"/>
  <c r="D18" i="13"/>
  <c r="D24" i="1" s="1"/>
  <c r="D18" i="10"/>
  <c r="D21" i="1" s="1"/>
  <c r="D18" i="8"/>
  <c r="C18" i="8"/>
</calcChain>
</file>

<file path=xl/sharedStrings.xml><?xml version="1.0" encoding="utf-8"?>
<sst xmlns="http://schemas.openxmlformats.org/spreadsheetml/2006/main" count="229" uniqueCount="20">
  <si>
    <t>Ano</t>
  </si>
  <si>
    <t>Total em consumo (kWh)</t>
  </si>
  <si>
    <t>Mês</t>
  </si>
  <si>
    <t>Consumo Ativo (kWh)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</si>
  <si>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</si>
  <si>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</si>
  <si>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</si>
  <si>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</si>
  <si>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</si>
  <si>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</si>
  <si>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</si>
  <si>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</si>
  <si>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</si>
  <si>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</si>
  <si>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</si>
  <si>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</si>
  <si>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Total</t>
  </si>
  <si>
    <t>Total em dinheiro (R$)</t>
  </si>
  <si>
    <t>Fatura Total (R$)</t>
  </si>
  <si>
    <t>ALM - Lobo da Costa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</si>
</sst>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&quot;R$&quot;\ #,##0.00"/>
  </numFmts>
  <fonts count="16">
    <font>
      <sz val="11"/>
      <color theme="1"/>
      <name val="Calibri"/>
      <family val="2"/>
      <scheme val="minor"/>
    </font>
    <font>
      <sz val="11"/>
      <color theme="1"/>
      <name val="Berlin Sans FB"/>
      <family val="2"/>
    </font>
    <font>
      <sz val="14"/>
      <color theme="1"/>
      <name val="Berlin Sans FB"/>
      <family val="2"/>
    </font>
    <font>
      <sz val="36"/>
      <color theme="1"/>
      <name val="Berlin Sans FB"/>
      <family val="2"/>
    </font>
    <font>
      <sz val="11"/>
      <color theme="1"/>
      <name val="Tw Cen MT"/>
      <family val="2"/>
    </font>
    <font>
      <b/>
      <sz val="11"/>
      <color rgb="FF666666"/>
      <name val="Tw Cen MT"/>
      <family val="2"/>
    </font>
    <font>
      <sz val="36"/>
      <color theme="1"/>
      <name val="Tw Cen MT"/>
      <family val="2"/>
    </font>
    <font>
      <sz val="11"/>
      <color rgb="FFFF0000"/>
      <name val="Tw Cen MT"/>
      <family val="2"/>
    </font>
    <font>
      <sz val="14"/>
      <color theme="1"/>
      <name val="Tw Cen MT"/>
      <family val="2"/>
    </font>
    <font>
      <sz val="10"/>
      <name val="Arial"/>
      <family val="2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6"/>
      <color theme="1"/>
      <name val="Calibir"/>
    </font>
    <font>
      <b/>
      <sz val="14"/>
      <color theme="1"/>
      <name val="Calibri"/>
      <family val="2"/>
      <scheme val="minor"/>
    </font>
    <font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9" fillId="0" borderId="0" applyFont="0" applyFill="0" applyBorder="0" applyAlignment="0" applyProtection="0"/>
  </cellStyleXfs>
  <cellXfs count="57">
    <xf numFmtId="0" fontId="0" fillId="0" borderId="0" xfId="0"/>
    <xf numFmtId="0" fontId="1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 applyAlignment="1">
      <alignment horizontal="center"/>
    </xf>
    <xf numFmtId="4" fontId="0" fillId="0" borderId="0" xfId="0" applyNumberFormat="1"/>
    <xf numFmtId="0" fontId="11" fillId="0" borderId="1" xfId="0" applyFont="1" applyBorder="1" applyAlignment="1">
      <alignment horizontal="center"/>
    </xf>
    <xf numFmtId="3" fontId="11" fillId="0" borderId="2" xfId="0" applyNumberFormat="1" applyFont="1" applyBorder="1" applyAlignment="1">
      <alignment horizontal="center"/>
    </xf>
    <xf numFmtId="4" fontId="11" fillId="0" borderId="0" xfId="0" applyNumberFormat="1" applyFont="1" applyAlignment="1">
      <alignment horizontal="center" vertical="center"/>
    </xf>
    <xf numFmtId="3" fontId="11" fillId="0" borderId="2" xfId="0" applyNumberFormat="1" applyFont="1" applyBorder="1" applyAlignment="1">
      <alignment horizontal="center" vertical="center"/>
    </xf>
    <xf numFmtId="0" fontId="11" fillId="3" borderId="1" xfId="0" applyFont="1" applyFill="1" applyBorder="1" applyAlignment="1">
      <alignment horizontal="center"/>
    </xf>
    <xf numFmtId="4" fontId="11" fillId="3" borderId="0" xfId="0" applyNumberFormat="1" applyFont="1" applyFill="1" applyAlignment="1">
      <alignment horizontal="center" vertical="center"/>
    </xf>
    <xf numFmtId="3" fontId="11" fillId="3" borderId="2" xfId="0" applyNumberFormat="1" applyFont="1" applyFill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4" fontId="12" fillId="0" borderId="4" xfId="0" applyNumberFormat="1" applyFont="1" applyBorder="1" applyAlignment="1">
      <alignment horizontal="center" vertical="center"/>
    </xf>
    <xf numFmtId="3" fontId="12" fillId="0" borderId="5" xfId="0" applyNumberFormat="1" applyFont="1" applyBorder="1" applyAlignment="1">
      <alignment horizontal="center" vertical="center"/>
    </xf>
    <xf numFmtId="3" fontId="11" fillId="3" borderId="2" xfId="0" applyNumberFormat="1" applyFont="1" applyFill="1" applyBorder="1" applyAlignment="1">
      <alignment horizontal="center"/>
    </xf>
    <xf numFmtId="3" fontId="11" fillId="0" borderId="0" xfId="0" applyNumberFormat="1" applyFont="1" applyAlignment="1">
      <alignment horizontal="center" vertical="center"/>
    </xf>
    <xf numFmtId="0" fontId="0" fillId="0" borderId="1" xfId="0" applyBorder="1"/>
    <xf numFmtId="0" fontId="11" fillId="0" borderId="0" xfId="0" applyFont="1" applyAlignment="1">
      <alignment horizontal="center"/>
    </xf>
    <xf numFmtId="0" fontId="11" fillId="0" borderId="2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2" xfId="0" applyFont="1" applyBorder="1" applyAlignment="1">
      <alignment horizontal="center"/>
    </xf>
    <xf numFmtId="0" fontId="14" fillId="3" borderId="1" xfId="0" applyFont="1" applyFill="1" applyBorder="1" applyAlignment="1">
      <alignment horizontal="center"/>
    </xf>
    <xf numFmtId="4" fontId="14" fillId="3" borderId="0" xfId="0" applyNumberFormat="1" applyFont="1" applyFill="1" applyAlignment="1">
      <alignment horizontal="center" vertical="center"/>
    </xf>
    <xf numFmtId="3" fontId="14" fillId="3" borderId="2" xfId="0" applyNumberFormat="1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/>
    </xf>
    <xf numFmtId="3" fontId="15" fillId="0" borderId="2" xfId="0" applyNumberFormat="1" applyFont="1" applyBorder="1" applyAlignment="1">
      <alignment horizontal="center" vertical="center"/>
    </xf>
    <xf numFmtId="1" fontId="11" fillId="3" borderId="1" xfId="0" applyNumberFormat="1" applyFont="1" applyFill="1" applyBorder="1" applyAlignment="1">
      <alignment horizontal="center"/>
    </xf>
    <xf numFmtId="0" fontId="11" fillId="3" borderId="9" xfId="0" applyFont="1" applyFill="1" applyBorder="1" applyAlignment="1">
      <alignment horizontal="center"/>
    </xf>
    <xf numFmtId="165" fontId="11" fillId="3" borderId="10" xfId="0" applyNumberFormat="1" applyFont="1" applyFill="1" applyBorder="1" applyAlignment="1">
      <alignment horizontal="center"/>
    </xf>
    <xf numFmtId="3" fontId="11" fillId="3" borderId="11" xfId="0" applyNumberFormat="1" applyFont="1" applyFill="1" applyBorder="1" applyAlignment="1">
      <alignment horizontal="center"/>
    </xf>
    <xf numFmtId="0" fontId="14" fillId="3" borderId="12" xfId="0" applyFont="1" applyFill="1" applyBorder="1" applyAlignment="1">
      <alignment horizontal="center"/>
    </xf>
    <xf numFmtId="0" fontId="14" fillId="3" borderId="13" xfId="0" applyFont="1" applyFill="1" applyBorder="1" applyAlignment="1">
      <alignment horizontal="center"/>
    </xf>
    <xf numFmtId="0" fontId="14" fillId="3" borderId="14" xfId="0" applyFont="1" applyFill="1" applyBorder="1" applyAlignment="1">
      <alignment horizontal="center"/>
    </xf>
    <xf numFmtId="17" fontId="11" fillId="4" borderId="3" xfId="0" applyNumberFormat="1" applyFont="1" applyFill="1" applyBorder="1" applyAlignment="1">
      <alignment horizontal="center"/>
    </xf>
    <xf numFmtId="165" fontId="11" fillId="4" borderId="4" xfId="0" applyNumberFormat="1" applyFont="1" applyFill="1" applyBorder="1" applyAlignment="1">
      <alignment horizontal="center" vertical="center"/>
    </xf>
    <xf numFmtId="3" fontId="11" fillId="4" borderId="5" xfId="0" applyNumberFormat="1" applyFont="1" applyFill="1" applyBorder="1" applyAlignment="1">
      <alignment horizontal="center" vertical="center"/>
    </xf>
    <xf numFmtId="165" fontId="11" fillId="3" borderId="4" xfId="0" applyNumberFormat="1" applyFont="1" applyFill="1" applyBorder="1" applyAlignment="1">
      <alignment horizontal="center"/>
    </xf>
    <xf numFmtId="3" fontId="11" fillId="3" borderId="5" xfId="0" applyNumberFormat="1" applyFont="1" applyFill="1" applyBorder="1" applyAlignment="1">
      <alignment horizontal="center"/>
    </xf>
    <xf numFmtId="165" fontId="11" fillId="0" borderId="0" xfId="0" applyNumberFormat="1" applyFont="1" applyBorder="1" applyAlignment="1">
      <alignment horizontal="center"/>
    </xf>
    <xf numFmtId="165" fontId="11" fillId="3" borderId="0" xfId="0" applyNumberFormat="1" applyFont="1" applyFill="1" applyBorder="1" applyAlignment="1">
      <alignment horizontal="center"/>
    </xf>
    <xf numFmtId="165" fontId="15" fillId="0" borderId="0" xfId="0" applyNumberFormat="1" applyFont="1" applyBorder="1" applyAlignment="1">
      <alignment horizontal="center" vertical="center"/>
    </xf>
    <xf numFmtId="0" fontId="15" fillId="3" borderId="3" xfId="0" applyFont="1" applyFill="1" applyBorder="1" applyAlignment="1">
      <alignment horizontal="center"/>
    </xf>
    <xf numFmtId="17" fontId="11" fillId="3" borderId="3" xfId="0" applyNumberFormat="1" applyFont="1" applyFill="1" applyBorder="1" applyAlignment="1">
      <alignment horizontal="center"/>
    </xf>
    <xf numFmtId="165" fontId="11" fillId="3" borderId="4" xfId="0" applyNumberFormat="1" applyFont="1" applyFill="1" applyBorder="1" applyAlignment="1">
      <alignment horizontal="center" vertical="center"/>
    </xf>
    <xf numFmtId="3" fontId="11" fillId="3" borderId="5" xfId="0" applyNumberFormat="1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2">
    <cellStyle name="Normal" xfId="0" builtinId="0"/>
    <cellStyle name="Vírgula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3143851740479081E-2"/>
          <c:y val="4.0353871849935004E-2"/>
          <c:w val="0.94370449176996218"/>
          <c:h val="0.84513114182405458"/>
        </c:manualLayout>
      </c:layout>
      <c:lineChart>
        <c:grouping val="standard"/>
        <c:varyColors val="0"/>
        <c:ser>
          <c:idx val="1"/>
          <c:order val="0"/>
          <c:tx>
            <c:strRef>
              <c:f>HISTORICO!$C$5</c:f>
              <c:strCache>
                <c:ptCount val="1"/>
                <c:pt idx="0">
                  <c:v>Total em dinheiro (R$)</c:v>
                </c:pt>
              </c:strCache>
            </c:strRef>
          </c:tx>
          <c:spPr>
            <a:ln>
              <a:solidFill>
                <a:schemeClr val="tx2">
                  <a:lumMod val="50000"/>
                </a:schemeClr>
              </a:solidFill>
            </a:ln>
          </c:spPr>
          <c:marker>
            <c:symbol val="diamond"/>
            <c:size val="7"/>
            <c:spPr>
              <a:solidFill>
                <a:schemeClr val="tx2">
                  <a:lumMod val="50000"/>
                </a:schemeClr>
              </a:solidFill>
              <a:ln>
                <a:solidFill>
                  <a:schemeClr val="tx2">
                    <a:lumMod val="50000"/>
                  </a:schemeClr>
                </a:solidFill>
              </a:ln>
            </c:spPr>
          </c:marker>
          <c:dLbls>
            <c:dLbl>
              <c:idx val="1"/>
              <c:layout>
                <c:manualLayout>
                  <c:x val="-3.7880239496971037E-2"/>
                  <c:y val="5.94580572533328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C297-4C40-9E9C-F05BC895B1F4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4.978447575845673E-2"/>
                  <c:y val="-4.20627421572305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C297-4C40-9E9C-F05BC895B1F4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4.7618851833867902E-2"/>
                  <c:y val="3.47776527934008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C297-4C40-9E9C-F05BC895B1F4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5.1211779086418968E-2"/>
                  <c:y val="-2.81419822522184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C297-4C40-9E9C-F05BC895B1F4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4.1259612146818017E-2"/>
                  <c:y val="4.12830896137982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C297-4C40-9E9C-F05BC895B1F4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4.2565009832625476E-2"/>
                  <c:y val="-5.71296087989000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C297-4C40-9E9C-F05BC895B1F4}"/>
                </c:ex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4.8661011450907392E-2"/>
                  <c:y val="5.31348581427322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C297-4C40-9E9C-F05BC895B1F4}"/>
                </c:ex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4.7606825729203474E-2"/>
                  <c:y val="-5.437145356830401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C297-4C40-9E9C-F05BC895B1F4}"/>
                </c:ex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6.3593015383834814E-3"/>
                  <c:y val="-1.249024199843872E-2"/>
                </c:manualLayout>
              </c:layout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C297-4C40-9E9C-F05BC895B1F4}"/>
                </c:ex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6.2313621074504853E-2"/>
                  <c:y val="-6.072065991751046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C297-4C40-9E9C-F05BC895B1F4}"/>
                </c:ex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4.2720629682728883E-2"/>
                  <c:y val="7.635970503687039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C297-4C40-9E9C-F05BC895B1F4}"/>
                </c:ex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4.8097840276061885E-2"/>
                  <c:y val="-6.70698662667166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C297-4C40-9E9C-F05BC895B1F4}"/>
                </c:ex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2.3041194239475399E-2"/>
                  <c:y val="-3.85579302587176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C-C297-4C40-9E9C-F05BC895B1F4}"/>
                </c:ex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3.4684005363026196E-2"/>
                  <c:y val="-5.07986501687289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E-C297-4C40-9E9C-F05BC895B1F4}"/>
                </c:ex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5.7140124342419892E-2"/>
                  <c:y val="6.007081661962067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733B-4822-A613-0CC1D5B73ACD}"/>
                </c:ex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4.3378673461038832E-2"/>
                  <c:y val="4.123284589426321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733B-4822-A613-0CC1D5B73ACD}"/>
                </c:ex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5.5570985059261058E-2"/>
                  <c:y val="7.96905386826646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DA64-440B-A084-B1964D108D24}"/>
                </c:ex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2.1087414773977086E-2"/>
                  <c:y val="3.20714910636170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9DBE-4350-AF8F-909D1373FE71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pt-BR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HISTORICO!$B$6:$B$25</c:f>
              <c:numCache>
                <c:formatCode>General</c:formatCode>
                <c:ptCount val="20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 formatCode="0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</c:numCache>
            </c:numRef>
          </c:cat>
          <c:val>
            <c:numRef>
              <c:f>HISTORICO!$C$6:$C$25</c:f>
              <c:numCache>
                <c:formatCode>"R$"\ #,##0.00</c:formatCode>
                <c:ptCount val="20"/>
                <c:pt idx="0">
                  <c:v>19593.509999999998</c:v>
                </c:pt>
                <c:pt idx="1">
                  <c:v>31216.71</c:v>
                </c:pt>
                <c:pt idx="2">
                  <c:v>41704.82</c:v>
                </c:pt>
                <c:pt idx="3">
                  <c:v>37434.660000000003</c:v>
                </c:pt>
                <c:pt idx="4">
                  <c:v>42928.85</c:v>
                </c:pt>
                <c:pt idx="5">
                  <c:v>41603.96</c:v>
                </c:pt>
                <c:pt idx="6">
                  <c:v>50412.45</c:v>
                </c:pt>
                <c:pt idx="7">
                  <c:v>49310.52</c:v>
                </c:pt>
                <c:pt idx="8">
                  <c:v>58093.55</c:v>
                </c:pt>
                <c:pt idx="9">
                  <c:v>40496.51</c:v>
                </c:pt>
                <c:pt idx="10">
                  <c:v>43441.11</c:v>
                </c:pt>
                <c:pt idx="11">
                  <c:v>49003.02</c:v>
                </c:pt>
                <c:pt idx="12">
                  <c:v>48835.1</c:v>
                </c:pt>
                <c:pt idx="13">
                  <c:v>36407.120000000003</c:v>
                </c:pt>
                <c:pt idx="14">
                  <c:v>55324.73</c:v>
                </c:pt>
                <c:pt idx="15">
                  <c:v>46788.46</c:v>
                </c:pt>
                <c:pt idx="16">
                  <c:v>23798.020000000004</c:v>
                </c:pt>
                <c:pt idx="17">
                  <c:v>25666.47</c:v>
                </c:pt>
                <c:pt idx="18">
                  <c:v>24344.730000000003</c:v>
                </c:pt>
                <c:pt idx="19">
                  <c:v>7127.4400000000005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D-C297-4C40-9E9C-F05BC895B1F4}"/>
            </c:ext>
          </c:extLst>
        </c:ser>
        <c:ser>
          <c:idx val="2"/>
          <c:order val="1"/>
          <c:tx>
            <c:strRef>
              <c:f>HISTORICO!$D$5</c:f>
              <c:strCache>
                <c:ptCount val="1"/>
                <c:pt idx="0">
                  <c:v>Total em consumo (kWh)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x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dLbls>
            <c:dLbl>
              <c:idx val="12"/>
              <c:layout>
                <c:manualLayout>
                  <c:x val="-3.1995297279140092E-2"/>
                  <c:y val="2.53968253968253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9-C297-4C40-9E9C-F05BC895B1F4}"/>
                </c:ex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3300694964947593E-2"/>
                  <c:y val="-3.17460317460317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A-C297-4C40-9E9C-F05BC895B1F4}"/>
                </c:ex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2.6773706535910383E-2"/>
                  <c:y val="3.1746031746031178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9DBE-4350-AF8F-909D1373FE71}"/>
                </c:ex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2.6773706535910383E-2"/>
                  <c:y val="-1.269841269841270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9DBE-4350-AF8F-909D1373FE71}"/>
                </c:ex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2.9384501907525132E-2"/>
                  <c:y val="0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9DBE-4350-AF8F-909D1373FE71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HISTORICO!$B$6:$B$25</c:f>
              <c:numCache>
                <c:formatCode>General</c:formatCode>
                <c:ptCount val="20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 formatCode="0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</c:numCache>
            </c:numRef>
          </c:cat>
          <c:val>
            <c:numRef>
              <c:f>HISTORICO!$D$6:$D$25</c:f>
              <c:numCache>
                <c:formatCode>#,##0</c:formatCode>
                <c:ptCount val="20"/>
                <c:pt idx="0">
                  <c:v>47472</c:v>
                </c:pt>
                <c:pt idx="1">
                  <c:v>62508</c:v>
                </c:pt>
                <c:pt idx="2">
                  <c:v>78048</c:v>
                </c:pt>
                <c:pt idx="3">
                  <c:v>81920</c:v>
                </c:pt>
                <c:pt idx="4">
                  <c:v>95695</c:v>
                </c:pt>
                <c:pt idx="5">
                  <c:v>89606</c:v>
                </c:pt>
                <c:pt idx="6">
                  <c:v>100320</c:v>
                </c:pt>
                <c:pt idx="7">
                  <c:v>88776</c:v>
                </c:pt>
                <c:pt idx="8">
                  <c:v>82820</c:v>
                </c:pt>
                <c:pt idx="9">
                  <c:v>85152</c:v>
                </c:pt>
                <c:pt idx="10">
                  <c:v>88109</c:v>
                </c:pt>
                <c:pt idx="11">
                  <c:v>53344</c:v>
                </c:pt>
                <c:pt idx="12">
                  <c:v>47212</c:v>
                </c:pt>
                <c:pt idx="13">
                  <c:v>40066</c:v>
                </c:pt>
                <c:pt idx="14">
                  <c:v>48879</c:v>
                </c:pt>
                <c:pt idx="15">
                  <c:v>42203</c:v>
                </c:pt>
                <c:pt idx="16">
                  <c:v>31501</c:v>
                </c:pt>
                <c:pt idx="17">
                  <c:v>29020</c:v>
                </c:pt>
                <c:pt idx="18">
                  <c:v>32108</c:v>
                </c:pt>
                <c:pt idx="19">
                  <c:v>18785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C-C297-4C40-9E9C-F05BC895B1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71392160"/>
        <c:axId val="1471397600"/>
      </c:lineChart>
      <c:catAx>
        <c:axId val="1471392160"/>
        <c:scaling>
          <c:orientation val="minMax"/>
        </c:scaling>
        <c:delete val="0"/>
        <c:axPos val="b"/>
        <c:majorGridlines>
          <c:spPr>
            <a:ln>
              <a:solidFill>
                <a:schemeClr val="tx2">
                  <a:lumMod val="20000"/>
                  <a:lumOff val="80000"/>
                </a:schemeClr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txPr>
          <a:bodyPr rot="2700000" vert="horz"/>
          <a:lstStyle/>
          <a:p>
            <a:pPr>
              <a:defRPr sz="900" b="1">
                <a:latin typeface="Tw Cen MT" pitchFamily="34" charset="0"/>
              </a:defRPr>
            </a:pPr>
            <a:endParaRPr lang="pt-BR"/>
          </a:p>
        </c:txPr>
        <c:crossAx val="1471397600"/>
        <c:crosses val="autoZero"/>
        <c:auto val="1"/>
        <c:lblAlgn val="ctr"/>
        <c:lblOffset val="100"/>
        <c:noMultiLvlLbl val="0"/>
      </c:catAx>
      <c:valAx>
        <c:axId val="1471397600"/>
        <c:scaling>
          <c:orientation val="minMax"/>
        </c:scaling>
        <c:delete val="1"/>
        <c:axPos val="l"/>
        <c:numFmt formatCode="&quot;R$&quot;\ #,##0.00" sourceLinked="1"/>
        <c:majorTickMark val="out"/>
        <c:minorTickMark val="none"/>
        <c:tickLblPos val="nextTo"/>
        <c:crossAx val="147139216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2219482371786303"/>
          <c:y val="4.9544306961629786E-2"/>
          <c:w val="0.24216751109793616"/>
          <c:h val="0.13262217222847136"/>
        </c:manualLayout>
      </c:layout>
      <c:overlay val="0"/>
      <c:spPr>
        <a:solidFill>
          <a:sysClr val="window" lastClr="FFFFFF"/>
        </a:solidFill>
      </c:spPr>
      <c:txPr>
        <a:bodyPr/>
        <a:lstStyle/>
        <a:p>
          <a:pPr>
            <a:defRPr sz="800" b="1">
              <a:latin typeface="Tw Cen MT" pitchFamily="34" charset="0"/>
            </a:defRPr>
          </a:pPr>
          <a:endParaRPr lang="pt-BR"/>
        </a:p>
      </c:txPr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141" footer="0.3149606200000014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5399436109522545E-2"/>
          <c:y val="5.9766033400949596E-2"/>
          <c:w val="0.97077910953036861"/>
          <c:h val="0.77645909387787604"/>
        </c:manualLayout>
      </c:layout>
      <c:lineChart>
        <c:grouping val="standard"/>
        <c:varyColors val="0"/>
        <c:ser>
          <c:idx val="0"/>
          <c:order val="0"/>
          <c:tx>
            <c:strRef>
              <c:f>Gráfico!$C$5</c:f>
              <c:strCache>
                <c:ptCount val="1"/>
                <c:pt idx="0">
                  <c:v>Fatura Total (R$)</c:v>
                </c:pt>
              </c:strCache>
            </c:strRef>
          </c:tx>
          <c:spPr>
            <a:ln w="28575" cap="rnd">
              <a:solidFill>
                <a:schemeClr val="tx2">
                  <a:lumMod val="50000"/>
                </a:schemeClr>
              </a:solidFill>
              <a:round/>
            </a:ln>
            <a:effectLst/>
          </c:spPr>
          <c:marker>
            <c:symbol val="diamond"/>
            <c:size val="7"/>
            <c:spPr>
              <a:solidFill>
                <a:schemeClr val="tx2">
                  <a:lumMod val="50000"/>
                </a:schemeClr>
              </a:solidFill>
              <a:ln w="9525">
                <a:solidFill>
                  <a:schemeClr val="tx2">
                    <a:lumMod val="75000"/>
                  </a:schemeClr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4.733813745316312E-2"/>
                  <c:y val="4.107332328139827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ADC8-48AD-9827-C4506801BC8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4.3791031464037421E-2"/>
                  <c:y val="-4.49254879929307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ADC8-48AD-9827-C4506801BC8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5.949759050294335E-2"/>
                  <c:y val="3.11671707329976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ADC8-48AD-9827-C4506801BC8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5.0807358773468467E-2"/>
                  <c:y val="-3.0939516538333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ADC8-48AD-9827-C4506801BC8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4.9044482411889717E-2"/>
                  <c:y val="4.479937499451364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ADC8-48AD-9827-C4506801BC8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6.5980086163165849E-2"/>
                  <c:y val="-3.94971070605125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DB1F-4E57-821F-82AFF708A7E7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4.6992652560188086E-2"/>
                  <c:y val="-3.52016198644066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DB1F-4E57-821F-82AFF708A7E7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5.0003326181814425E-2"/>
                  <c:y val="4.12433114368991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0BC9-454F-8DDE-C128A61C984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5.6789558362445411E-2"/>
                  <c:y val="-4.324357245399573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CBD7-41BF-BD36-72BE6DE7CEC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4.4157595863160606E-2"/>
                  <c:y val="-4.611505053581009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CBD7-41BF-BD36-72BE6DE7CEC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4.909581237815977E-2"/>
                  <c:y val="3.808790475776156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CBD7-41BF-BD36-72BE6DE7CEC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4.1762060557313492E-3"/>
                  <c:y val="-3.504697158756794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Gráfico!$B$6:$B$17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Gráfico!$C$6:$C$17</c:f>
              <c:numCache>
                <c:formatCode>"R$"\ #,##0.00</c:formatCode>
                <c:ptCount val="12"/>
                <c:pt idx="0">
                  <c:v>1100.3900000000001</c:v>
                </c:pt>
                <c:pt idx="1">
                  <c:v>1097.95</c:v>
                </c:pt>
                <c:pt idx="2">
                  <c:v>1068.29</c:v>
                </c:pt>
                <c:pt idx="3">
                  <c:v>1150.73</c:v>
                </c:pt>
                <c:pt idx="4">
                  <c:v>579.22</c:v>
                </c:pt>
                <c:pt idx="5">
                  <c:v>1087.94</c:v>
                </c:pt>
                <c:pt idx="6">
                  <c:v>1117.7</c:v>
                </c:pt>
                <c:pt idx="7">
                  <c:v>1168.3699999999999</c:v>
                </c:pt>
                <c:pt idx="8">
                  <c:v>1196.99</c:v>
                </c:pt>
                <c:pt idx="9">
                  <c:v>1165.23</c:v>
                </c:pt>
                <c:pt idx="10">
                  <c:v>1068.83</c:v>
                </c:pt>
                <c:pt idx="11">
                  <c:v>1130.1099999999999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BD7-41BF-BD36-72BE6DE7CECD}"/>
            </c:ext>
          </c:extLst>
        </c:ser>
        <c:ser>
          <c:idx val="1"/>
          <c:order val="1"/>
          <c:tx>
            <c:strRef>
              <c:f>Gráfico!$D$5</c:f>
              <c:strCache>
                <c:ptCount val="1"/>
                <c:pt idx="0">
                  <c:v>Consumo Ativo (kWh)</c:v>
                </c:pt>
              </c:strCache>
            </c:strRef>
          </c:tx>
          <c:spPr>
            <a:ln w="28575" cap="rnd">
              <a:solidFill>
                <a:srgbClr val="FFC000">
                  <a:alpha val="99000"/>
                </a:srgbClr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rgbClr val="FFC000"/>
              </a:solidFill>
              <a:ln w="9525">
                <a:solidFill>
                  <a:srgbClr val="FFC000">
                    <a:alpha val="99000"/>
                  </a:srgbClr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4.254692996156139E-2"/>
                  <c:y val="-4.46688004984819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27DB-4D78-A2F6-A36FC88BA3E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0378169077897536E-2"/>
                  <c:y val="-4.095828199055590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A0CD-49F7-91FF-274B22187F0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3.9070043366293133E-2"/>
                  <c:y val="-3.45959573542597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A0CD-49F7-91FF-274B22187F0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0387476911781171E-2"/>
                  <c:y val="-6.57475964675686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ADC8-48AD-9827-C4506801BC8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559329365093488E-2"/>
                  <c:y val="-3.73972841895326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A0CD-49F7-91FF-274B22187F0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38642266271394E-2"/>
                  <c:y val="-3.57272376963959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DB1F-4E57-821F-82AFF708A7E7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5593293650934964E-2"/>
                  <c:y val="-4.62806298028981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6499-41BF-924F-75DF84A8A724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3.5599863886617442E-2"/>
                  <c:y val="-4.602962025868650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7EEC-429E-AAA9-18596A2DEAC6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995900720453719E-2"/>
                  <c:y val="-3.71354823740955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CBD7-41BF-BD36-72BE6DE7CEC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3865047906599728E-2"/>
                  <c:y val="-4.78777859949826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0BC9-454F-8DDE-C128A61C984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3.734179762195796E-2"/>
                  <c:y val="-3.693444136657434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CBD7-41BF-BD36-72BE6DE7CEC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2.5933678398461123E-2"/>
                  <c:y val="-3.45541643360153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139F-42F4-A9E0-64D0C87098B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Gráfico!$B$6:$B$17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Gráfico!$D$6:$D$17</c:f>
              <c:numCache>
                <c:formatCode>#,##0</c:formatCode>
                <c:ptCount val="12"/>
                <c:pt idx="0">
                  <c:v>1333</c:v>
                </c:pt>
                <c:pt idx="1">
                  <c:v>1411</c:v>
                </c:pt>
                <c:pt idx="2">
                  <c:v>1528</c:v>
                </c:pt>
                <c:pt idx="3">
                  <c:v>1589</c:v>
                </c:pt>
                <c:pt idx="4">
                  <c:v>1539</c:v>
                </c:pt>
                <c:pt idx="5">
                  <c:v>1908</c:v>
                </c:pt>
                <c:pt idx="6">
                  <c:v>1907</c:v>
                </c:pt>
                <c:pt idx="7">
                  <c:v>2288</c:v>
                </c:pt>
                <c:pt idx="8">
                  <c:v>2593</c:v>
                </c:pt>
                <c:pt idx="9">
                  <c:v>2220</c:v>
                </c:pt>
                <c:pt idx="10">
                  <c:v>1654</c:v>
                </c:pt>
                <c:pt idx="11">
                  <c:v>1459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BD7-41BF-BD36-72BE6DE7CE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71393792"/>
        <c:axId val="1471395424"/>
      </c:lineChart>
      <c:dateAx>
        <c:axId val="147139379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accent1">
                  <a:lumMod val="40000"/>
                  <a:lumOff val="60000"/>
                </a:schemeClr>
              </a:solidFill>
              <a:round/>
            </a:ln>
            <a:effectLst/>
          </c:spPr>
        </c:majorGridlines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2700000" spcFirstLastPara="1" vertOverflow="ellipsis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Tw Cen MT" panose="020B0602020104020603" pitchFamily="34" charset="0"/>
                <a:ea typeface="+mn-ea"/>
                <a:cs typeface="+mn-cs"/>
              </a:defRPr>
            </a:pPr>
            <a:endParaRPr lang="pt-BR"/>
          </a:p>
        </c:txPr>
        <c:crossAx val="1471395424"/>
        <c:crosses val="autoZero"/>
        <c:auto val="1"/>
        <c:lblOffset val="100"/>
        <c:baseTimeUnit val="months"/>
      </c:dateAx>
      <c:valAx>
        <c:axId val="1471395424"/>
        <c:scaling>
          <c:orientation val="minMax"/>
        </c:scaling>
        <c:delete val="1"/>
        <c:axPos val="l"/>
        <c:numFmt formatCode="&quot;R$&quot;\ #,##0.00" sourceLinked="1"/>
        <c:majorTickMark val="out"/>
        <c:minorTickMark val="none"/>
        <c:tickLblPos val="nextTo"/>
        <c:crossAx val="14713937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791405693711491E-2"/>
          <c:y val="5.6067769553223193E-2"/>
          <c:w val="0.22050300500949141"/>
          <c:h val="0.12179223247371532"/>
        </c:manualLayout>
      </c:layout>
      <c:overlay val="0"/>
      <c:spPr>
        <a:solidFill>
          <a:sysClr val="window" lastClr="FFFFFF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Tw Cen MT" panose="020B0602020104020603" pitchFamily="34" charset="0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635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86" footer="0.31496062000000086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390524</xdr:colOff>
      <xdr:row>3</xdr:row>
      <xdr:rowOff>57151</xdr:rowOff>
    </xdr:from>
    <xdr:to>
      <xdr:col>17</xdr:col>
      <xdr:colOff>137160</xdr:colOff>
      <xdr:row>22</xdr:row>
      <xdr:rowOff>95251</xdr:rowOff>
    </xdr:to>
    <xdr:graphicFrame macro="">
      <xdr:nvGraphicFramePr>
        <xdr:cNvPr id="3" name="Gráfico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114301</xdr:colOff>
      <xdr:row>0</xdr:row>
      <xdr:rowOff>180975</xdr:rowOff>
    </xdr:from>
    <xdr:to>
      <xdr:col>16</xdr:col>
      <xdr:colOff>104775</xdr:colOff>
      <xdr:row>17</xdr:row>
      <xdr:rowOff>85725</xdr:rowOff>
    </xdr:to>
    <xdr:graphicFrame macro="">
      <xdr:nvGraphicFramePr>
        <xdr:cNvPr id="3" name="Gráfico 2">
          <a:extLst>
            <a:ext uri="{FF2B5EF4-FFF2-40B4-BE49-F238E27FC236}">
              <a16:creationId xmlns="" xmlns:a16="http://schemas.microsoft.com/office/drawing/2014/main" id="{B231D640-9765-4667-B65F-83CE5B7B7F8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25"/>
  <sheetViews>
    <sheetView topLeftCell="A3" workbookViewId="0">
      <selection activeCell="A3" sqref="A3"/>
    </sheetView>
  </sheetViews>
  <sheetFormatPr defaultColWidth="9.109375" defaultRowHeight="13.8"/>
  <cols>
    <col min="1" max="1" width="8.33203125" style="4" customWidth="1"/>
    <col min="2" max="2" width="21.5546875" style="4" customWidth="1"/>
    <col min="3" max="3" width="23.88671875" style="4" customWidth="1"/>
    <col min="4" max="4" width="27.44140625" style="4" customWidth="1"/>
    <col min="5" max="6" width="22.6640625" style="4" customWidth="1"/>
    <col min="7" max="16384" width="9.109375" style="4"/>
  </cols>
  <sheetData>
    <row r="3" spans="1:6" ht="14.4" thickBot="1">
      <c r="F3" s="5"/>
    </row>
    <row r="4" spans="1:6" ht="27.75" customHeight="1" thickBot="1">
      <c r="A4" s="6"/>
      <c r="B4" s="52" t="s">
        <v>19</v>
      </c>
      <c r="C4" s="53"/>
      <c r="D4" s="54"/>
      <c r="F4" s="7"/>
    </row>
    <row r="5" spans="1:6" ht="18.600000000000001" thickTop="1" thickBot="1">
      <c r="A5" s="8"/>
      <c r="B5" s="10" t="s">
        <v>0</v>
      </c>
      <c r="C5" s="23" t="s">
        <v>17</v>
      </c>
      <c r="D5" s="24" t="s">
        <v>1</v>
      </c>
    </row>
    <row r="6" spans="1:6" ht="15.6">
      <c r="B6" s="34">
        <v>2004</v>
      </c>
      <c r="C6" s="35">
        <v>19593.509999999998</v>
      </c>
      <c r="D6" s="36">
        <v>47472</v>
      </c>
    </row>
    <row r="7" spans="1:6" ht="15.6">
      <c r="B7" s="10">
        <v>2005</v>
      </c>
      <c r="C7" s="45">
        <v>31216.71</v>
      </c>
      <c r="D7" s="11">
        <v>62508</v>
      </c>
    </row>
    <row r="8" spans="1:6" ht="15.6">
      <c r="B8" s="14">
        <v>2006</v>
      </c>
      <c r="C8" s="46">
        <v>41704.82</v>
      </c>
      <c r="D8" s="20">
        <v>78048</v>
      </c>
    </row>
    <row r="9" spans="1:6" ht="15.6">
      <c r="B9" s="10">
        <v>2007</v>
      </c>
      <c r="C9" s="45">
        <v>37434.660000000003</v>
      </c>
      <c r="D9" s="11">
        <v>81920</v>
      </c>
    </row>
    <row r="10" spans="1:6" ht="15.6">
      <c r="B10" s="14">
        <v>2008</v>
      </c>
      <c r="C10" s="46">
        <v>42928.85</v>
      </c>
      <c r="D10" s="20">
        <v>95695</v>
      </c>
    </row>
    <row r="11" spans="1:6" ht="15.6">
      <c r="B11" s="10">
        <v>2009</v>
      </c>
      <c r="C11" s="45">
        <v>41603.96</v>
      </c>
      <c r="D11" s="11">
        <v>89606</v>
      </c>
    </row>
    <row r="12" spans="1:6" ht="15.6">
      <c r="B12" s="14">
        <v>2010</v>
      </c>
      <c r="C12" s="46">
        <v>50412.45</v>
      </c>
      <c r="D12" s="20">
        <v>100320</v>
      </c>
    </row>
    <row r="13" spans="1:6" ht="15.6">
      <c r="B13" s="10">
        <v>2011</v>
      </c>
      <c r="C13" s="45">
        <v>49310.52</v>
      </c>
      <c r="D13" s="11">
        <v>88776</v>
      </c>
    </row>
    <row r="14" spans="1:6" ht="15.6">
      <c r="B14" s="14">
        <v>2012</v>
      </c>
      <c r="C14" s="46">
        <v>58093.55</v>
      </c>
      <c r="D14" s="20">
        <v>82820</v>
      </c>
    </row>
    <row r="15" spans="1:6" ht="15.6">
      <c r="B15" s="10">
        <v>2013</v>
      </c>
      <c r="C15" s="45">
        <v>40496.51</v>
      </c>
      <c r="D15" s="11">
        <v>85152</v>
      </c>
    </row>
    <row r="16" spans="1:6" ht="15.6">
      <c r="B16" s="14">
        <v>2014</v>
      </c>
      <c r="C16" s="46">
        <v>43441.11</v>
      </c>
      <c r="D16" s="20">
        <v>88109</v>
      </c>
    </row>
    <row r="17" spans="2:4" ht="15.6">
      <c r="B17" s="10">
        <v>2015</v>
      </c>
      <c r="C17" s="45">
        <v>49003.02</v>
      </c>
      <c r="D17" s="11">
        <v>53344</v>
      </c>
    </row>
    <row r="18" spans="2:4" ht="15.6">
      <c r="B18" s="14">
        <v>2016</v>
      </c>
      <c r="C18" s="46">
        <v>48835.1</v>
      </c>
      <c r="D18" s="20">
        <v>47212</v>
      </c>
    </row>
    <row r="19" spans="2:4" ht="15.6">
      <c r="B19" s="10">
        <v>2017</v>
      </c>
      <c r="C19" s="45">
        <v>36407.120000000003</v>
      </c>
      <c r="D19" s="11">
        <v>40066</v>
      </c>
    </row>
    <row r="20" spans="2:4" ht="15.6">
      <c r="B20" s="14">
        <v>2018</v>
      </c>
      <c r="C20" s="46">
        <v>55324.73</v>
      </c>
      <c r="D20" s="20">
        <v>48879</v>
      </c>
    </row>
    <row r="21" spans="2:4" ht="15.6">
      <c r="B21" s="31">
        <v>2019</v>
      </c>
      <c r="C21" s="47">
        <f>'2019'!C18</f>
        <v>46788.46</v>
      </c>
      <c r="D21" s="32">
        <f>'2019'!D18</f>
        <v>42203</v>
      </c>
    </row>
    <row r="22" spans="2:4" ht="15.6">
      <c r="B22" s="33">
        <v>2020</v>
      </c>
      <c r="C22" s="46">
        <f>'2020'!C18</f>
        <v>23798.020000000004</v>
      </c>
      <c r="D22" s="20">
        <f>'2020'!D18</f>
        <v>31501</v>
      </c>
    </row>
    <row r="23" spans="2:4" ht="15.6">
      <c r="B23" s="31">
        <v>2021</v>
      </c>
      <c r="C23" s="47">
        <f>'2021'!C18</f>
        <v>25666.47</v>
      </c>
      <c r="D23" s="32">
        <f>'2021'!D18</f>
        <v>29020</v>
      </c>
    </row>
    <row r="24" spans="2:4" ht="15.6">
      <c r="B24" s="10">
        <v>2022</v>
      </c>
      <c r="C24" s="45">
        <f>'2022'!C18</f>
        <v>24344.730000000003</v>
      </c>
      <c r="D24" s="11">
        <f>'2022'!D18</f>
        <v>32108</v>
      </c>
    </row>
    <row r="25" spans="2:4" ht="16.2" thickBot="1">
      <c r="B25" s="48">
        <v>2023</v>
      </c>
      <c r="C25" s="43">
        <f>'2023'!C18</f>
        <v>7127.4400000000005</v>
      </c>
      <c r="D25" s="44">
        <f>'2023'!D18</f>
        <v>18785</v>
      </c>
    </row>
  </sheetData>
  <mergeCells count="1">
    <mergeCell ref="B4:D4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workbookViewId="0"/>
  </sheetViews>
  <sheetFormatPr defaultRowHeight="14.4"/>
  <cols>
    <col min="1" max="2" width="25.6640625" customWidth="1"/>
    <col min="3" max="3" width="22.6640625" customWidth="1"/>
    <col min="4" max="4" width="25.44140625" customWidth="1"/>
  </cols>
  <sheetData>
    <row r="1" spans="1:5">
      <c r="A1" s="1"/>
    </row>
    <row r="3" spans="1:5" ht="15" thickBot="1">
      <c r="A3" s="1"/>
    </row>
    <row r="4" spans="1:5" ht="21.6" thickBot="1">
      <c r="B4" s="52" t="s">
        <v>19</v>
      </c>
      <c r="C4" s="53"/>
      <c r="D4" s="54"/>
    </row>
    <row r="5" spans="1:5" ht="18.600000000000001" thickTop="1">
      <c r="B5" s="28" t="s">
        <v>2</v>
      </c>
      <c r="C5" s="29" t="s">
        <v>18</v>
      </c>
      <c r="D5" s="30" t="s">
        <v>3</v>
      </c>
    </row>
    <row r="6" spans="1:5" ht="15.6">
      <c r="B6" s="10" t="s">
        <v>4</v>
      </c>
      <c r="C6" s="12">
        <v>5533.05</v>
      </c>
      <c r="D6" s="13">
        <v>7149</v>
      </c>
    </row>
    <row r="7" spans="1:5" ht="15.6">
      <c r="B7" s="14" t="s">
        <v>5</v>
      </c>
      <c r="C7" s="15">
        <v>3108.22</v>
      </c>
      <c r="D7" s="16">
        <v>4050</v>
      </c>
    </row>
    <row r="8" spans="1:5" ht="15.6">
      <c r="B8" s="10" t="s">
        <v>6</v>
      </c>
      <c r="C8" s="12">
        <v>3597.3</v>
      </c>
      <c r="D8" s="21">
        <v>4847</v>
      </c>
      <c r="E8" s="22"/>
    </row>
    <row r="9" spans="1:5" ht="15.6">
      <c r="B9" s="14" t="s">
        <v>7</v>
      </c>
      <c r="C9" s="15">
        <v>1349.98</v>
      </c>
      <c r="D9" s="16">
        <v>1748</v>
      </c>
    </row>
    <row r="10" spans="1:5" ht="15.6">
      <c r="B10" s="10" t="s">
        <v>8</v>
      </c>
      <c r="C10" s="12">
        <v>1254.6199999999999</v>
      </c>
      <c r="D10" s="13">
        <v>1684</v>
      </c>
    </row>
    <row r="11" spans="1:5" ht="15.6">
      <c r="B11" s="14" t="s">
        <v>9</v>
      </c>
      <c r="C11" s="15">
        <v>1021.61</v>
      </c>
      <c r="D11" s="16">
        <v>1408</v>
      </c>
    </row>
    <row r="12" spans="1:5" ht="15.6">
      <c r="B12" s="10" t="s">
        <v>10</v>
      </c>
      <c r="C12" s="12">
        <v>1054.71</v>
      </c>
      <c r="D12" s="13">
        <v>1466</v>
      </c>
    </row>
    <row r="13" spans="1:5" ht="15.6">
      <c r="B13" s="14" t="s">
        <v>11</v>
      </c>
      <c r="C13" s="15">
        <v>1201.1300000000001</v>
      </c>
      <c r="D13" s="16">
        <v>1651</v>
      </c>
    </row>
    <row r="14" spans="1:5" ht="15.6">
      <c r="B14" s="10" t="s">
        <v>12</v>
      </c>
      <c r="C14" s="12">
        <v>1399.17</v>
      </c>
      <c r="D14" s="13">
        <v>1928</v>
      </c>
    </row>
    <row r="15" spans="1:5" ht="15.6">
      <c r="B15" s="14" t="s">
        <v>13</v>
      </c>
      <c r="C15" s="15">
        <v>1350.99</v>
      </c>
      <c r="D15" s="16">
        <v>1803</v>
      </c>
    </row>
    <row r="16" spans="1:5" ht="15.6">
      <c r="B16" s="10" t="s">
        <v>14</v>
      </c>
      <c r="C16" s="12">
        <v>1238.4100000000001</v>
      </c>
      <c r="D16" s="13">
        <v>1662</v>
      </c>
    </row>
    <row r="17" spans="2:4" ht="15.6">
      <c r="B17" s="14" t="s">
        <v>15</v>
      </c>
      <c r="C17" s="15">
        <v>1688.83</v>
      </c>
      <c r="D17" s="16">
        <v>2105</v>
      </c>
    </row>
    <row r="18" spans="2:4" ht="16.2" thickBot="1">
      <c r="B18" s="17" t="s">
        <v>16</v>
      </c>
      <c r="C18" s="18">
        <f>SUM(C6:C17)</f>
        <v>23798.020000000004</v>
      </c>
      <c r="D18" s="19">
        <f>SUM(D6:D17)</f>
        <v>31501</v>
      </c>
    </row>
  </sheetData>
  <mergeCells count="1">
    <mergeCell ref="B4:D4"/>
  </mergeCells>
  <pageMargins left="0.511811024" right="0.511811024" top="0.78740157499999996" bottom="0.78740157499999996" header="0.31496062000000002" footer="0.3149606200000000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workbookViewId="0"/>
  </sheetViews>
  <sheetFormatPr defaultRowHeight="14.4"/>
  <cols>
    <col min="1" max="2" width="25.6640625" customWidth="1"/>
    <col min="3" max="3" width="22.6640625" customWidth="1"/>
    <col min="4" max="4" width="25.44140625" customWidth="1"/>
  </cols>
  <sheetData>
    <row r="1" spans="1:5">
      <c r="A1" s="1"/>
    </row>
    <row r="3" spans="1:5" ht="15" thickBot="1">
      <c r="A3" s="1"/>
    </row>
    <row r="4" spans="1:5" ht="21.6" thickBot="1">
      <c r="B4" s="52" t="s">
        <v>19</v>
      </c>
      <c r="C4" s="53"/>
      <c r="D4" s="54"/>
    </row>
    <row r="5" spans="1:5" ht="18.600000000000001" thickTop="1">
      <c r="B5" s="28" t="s">
        <v>2</v>
      </c>
      <c r="C5" s="29" t="s">
        <v>18</v>
      </c>
      <c r="D5" s="30" t="s">
        <v>3</v>
      </c>
    </row>
    <row r="6" spans="1:5" ht="15.6">
      <c r="B6" s="10" t="s">
        <v>4</v>
      </c>
      <c r="C6" s="12">
        <v>2305.46</v>
      </c>
      <c r="D6" s="13">
        <v>2638</v>
      </c>
    </row>
    <row r="7" spans="1:5" ht="15.6">
      <c r="B7" s="14" t="s">
        <v>5</v>
      </c>
      <c r="C7" s="15">
        <v>2375.9</v>
      </c>
      <c r="D7" s="16">
        <v>2994</v>
      </c>
    </row>
    <row r="8" spans="1:5" ht="15.6">
      <c r="B8" s="10" t="s">
        <v>6</v>
      </c>
      <c r="C8" s="12">
        <v>2314.66</v>
      </c>
      <c r="D8" s="21">
        <v>2826</v>
      </c>
      <c r="E8" s="22"/>
    </row>
    <row r="9" spans="1:5" ht="15.6">
      <c r="B9" s="14" t="s">
        <v>7</v>
      </c>
      <c r="C9" s="15">
        <v>2033.02</v>
      </c>
      <c r="D9" s="16">
        <v>2472</v>
      </c>
    </row>
    <row r="10" spans="1:5" ht="15.6">
      <c r="B10" s="10" t="s">
        <v>8</v>
      </c>
      <c r="C10" s="12">
        <v>1647.38</v>
      </c>
      <c r="D10" s="13">
        <v>2125</v>
      </c>
    </row>
    <row r="11" spans="1:5" ht="15.6">
      <c r="B11" s="14" t="s">
        <v>9</v>
      </c>
      <c r="C11" s="15">
        <v>1572.42</v>
      </c>
      <c r="D11" s="16">
        <v>1911</v>
      </c>
    </row>
    <row r="12" spans="1:5" ht="15.6">
      <c r="B12" s="10" t="s">
        <v>10</v>
      </c>
      <c r="C12" s="12">
        <v>1937.66</v>
      </c>
      <c r="D12" s="13">
        <v>2276</v>
      </c>
    </row>
    <row r="13" spans="1:5" ht="15.6">
      <c r="B13" s="14" t="s">
        <v>11</v>
      </c>
      <c r="C13" s="15">
        <v>1935.76</v>
      </c>
      <c r="D13" s="16">
        <v>2348</v>
      </c>
    </row>
    <row r="14" spans="1:5" ht="15.6">
      <c r="B14" s="10" t="s">
        <v>12</v>
      </c>
      <c r="C14" s="12">
        <v>2063.77</v>
      </c>
      <c r="D14" s="13">
        <v>2156</v>
      </c>
    </row>
    <row r="15" spans="1:5" ht="15.6">
      <c r="B15" s="14" t="s">
        <v>13</v>
      </c>
      <c r="C15" s="15">
        <v>1721.01</v>
      </c>
      <c r="D15" s="16">
        <v>1712</v>
      </c>
    </row>
    <row r="16" spans="1:5" ht="15.6">
      <c r="B16" s="10" t="s">
        <v>14</v>
      </c>
      <c r="C16" s="12">
        <v>2635.25</v>
      </c>
      <c r="D16" s="13">
        <v>2710</v>
      </c>
    </row>
    <row r="17" spans="2:4" ht="15.6">
      <c r="B17" s="14" t="s">
        <v>15</v>
      </c>
      <c r="C17" s="15">
        <v>3124.18</v>
      </c>
      <c r="D17" s="16">
        <v>2852</v>
      </c>
    </row>
    <row r="18" spans="2:4" ht="16.2" thickBot="1">
      <c r="B18" s="17" t="s">
        <v>16</v>
      </c>
      <c r="C18" s="18">
        <f>SUM(C6:C17)</f>
        <v>25666.47</v>
      </c>
      <c r="D18" s="19">
        <f>SUM(D6:D17)</f>
        <v>29020</v>
      </c>
    </row>
  </sheetData>
  <mergeCells count="1">
    <mergeCell ref="B4:D4"/>
  </mergeCells>
  <pageMargins left="0.511811024" right="0.511811024" top="0.78740157499999996" bottom="0.78740157499999996" header="0.31496062000000002" footer="0.3149606200000000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workbookViewId="0">
      <selection activeCell="D6" sqref="D6"/>
    </sheetView>
  </sheetViews>
  <sheetFormatPr defaultRowHeight="14.4"/>
  <cols>
    <col min="1" max="2" width="25.6640625" customWidth="1"/>
    <col min="3" max="3" width="22.6640625" customWidth="1"/>
    <col min="4" max="4" width="25.44140625" customWidth="1"/>
  </cols>
  <sheetData>
    <row r="1" spans="1:5">
      <c r="A1" s="1"/>
    </row>
    <row r="3" spans="1:5" ht="15" thickBot="1">
      <c r="A3" s="1"/>
    </row>
    <row r="4" spans="1:5" ht="21.6" thickBot="1">
      <c r="B4" s="52" t="s">
        <v>19</v>
      </c>
      <c r="C4" s="53"/>
      <c r="D4" s="54"/>
    </row>
    <row r="5" spans="1:5" ht="18.600000000000001" thickTop="1">
      <c r="B5" s="28" t="s">
        <v>2</v>
      </c>
      <c r="C5" s="29" t="s">
        <v>18</v>
      </c>
      <c r="D5" s="30" t="s">
        <v>3</v>
      </c>
    </row>
    <row r="6" spans="1:5" ht="15.6">
      <c r="B6" s="10" t="s">
        <v>4</v>
      </c>
      <c r="C6" s="12">
        <v>3558.24</v>
      </c>
      <c r="D6" s="13">
        <v>3293</v>
      </c>
    </row>
    <row r="7" spans="1:5" ht="15.6">
      <c r="B7" s="14" t="s">
        <v>5</v>
      </c>
      <c r="C7" s="15">
        <v>4784.7700000000004</v>
      </c>
      <c r="D7" s="16">
        <v>4608</v>
      </c>
    </row>
    <row r="8" spans="1:5" ht="15.6">
      <c r="B8" s="10" t="s">
        <v>6</v>
      </c>
      <c r="C8" s="12">
        <v>5233.53</v>
      </c>
      <c r="D8" s="21">
        <v>5050</v>
      </c>
      <c r="E8" s="22"/>
    </row>
    <row r="9" spans="1:5" ht="15.6">
      <c r="B9" s="14" t="s">
        <v>7</v>
      </c>
      <c r="C9" s="15">
        <v>3518.61</v>
      </c>
      <c r="D9" s="16">
        <v>3303</v>
      </c>
    </row>
    <row r="10" spans="1:5" ht="15.6">
      <c r="B10" s="10" t="s">
        <v>8</v>
      </c>
      <c r="C10" s="12">
        <v>2456.71</v>
      </c>
      <c r="D10" s="13">
        <v>2852</v>
      </c>
    </row>
    <row r="11" spans="1:5" ht="15.6">
      <c r="B11" s="14" t="s">
        <v>9</v>
      </c>
      <c r="C11" s="15">
        <v>2958.72</v>
      </c>
      <c r="D11" s="16">
        <v>3755</v>
      </c>
    </row>
    <row r="12" spans="1:5" ht="15.6">
      <c r="B12" s="10" t="s">
        <v>10</v>
      </c>
      <c r="C12" s="12">
        <v>1185.32</v>
      </c>
      <c r="D12" s="13">
        <v>2374</v>
      </c>
    </row>
    <row r="13" spans="1:5" ht="15.6">
      <c r="B13" s="14" t="s">
        <v>11</v>
      </c>
      <c r="C13" s="15">
        <v>219.57</v>
      </c>
      <c r="D13" s="16">
        <v>2017</v>
      </c>
    </row>
    <row r="14" spans="1:5" ht="15.6">
      <c r="B14" s="10" t="s">
        <v>12</v>
      </c>
      <c r="C14" s="12">
        <v>182.08</v>
      </c>
      <c r="D14" s="13">
        <v>1465</v>
      </c>
    </row>
    <row r="15" spans="1:5" ht="15.6">
      <c r="B15" s="14" t="s">
        <v>13</v>
      </c>
      <c r="C15" s="15">
        <v>80.91</v>
      </c>
      <c r="D15" s="16">
        <f>1278+100</f>
        <v>1378</v>
      </c>
    </row>
    <row r="16" spans="1:5" ht="15.6">
      <c r="B16" s="10" t="s">
        <v>14</v>
      </c>
      <c r="C16" s="12">
        <v>81.78</v>
      </c>
      <c r="D16" s="13">
        <v>892</v>
      </c>
    </row>
    <row r="17" spans="2:4" ht="15.6">
      <c r="B17" s="14" t="s">
        <v>15</v>
      </c>
      <c r="C17" s="15">
        <v>84.49</v>
      </c>
      <c r="D17" s="16">
        <f>1021+100</f>
        <v>1121</v>
      </c>
    </row>
    <row r="18" spans="2:4" ht="16.2" thickBot="1">
      <c r="B18" s="17" t="s">
        <v>16</v>
      </c>
      <c r="C18" s="18">
        <f>SUM(C6:C17)</f>
        <v>24344.730000000003</v>
      </c>
      <c r="D18" s="19">
        <f>SUM(D6:D17)</f>
        <v>32108</v>
      </c>
    </row>
  </sheetData>
  <mergeCells count="1">
    <mergeCell ref="B4:D4"/>
  </mergeCells>
  <pageMargins left="0.511811024" right="0.511811024" top="0.78740157499999996" bottom="0.78740157499999996" header="0.31496062000000002" footer="0.3149606200000000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workbookViewId="0"/>
  </sheetViews>
  <sheetFormatPr defaultRowHeight="14.4"/>
  <cols>
    <col min="1" max="2" width="25.6640625" customWidth="1"/>
    <col min="3" max="3" width="22.6640625" customWidth="1"/>
    <col min="4" max="4" width="25.44140625" customWidth="1"/>
  </cols>
  <sheetData>
    <row r="1" spans="1:5">
      <c r="A1" s="1"/>
    </row>
    <row r="3" spans="1:5" ht="15" thickBot="1">
      <c r="A3" s="1"/>
    </row>
    <row r="4" spans="1:5" ht="21.6" thickBot="1">
      <c r="B4" s="52" t="s">
        <v>19</v>
      </c>
      <c r="C4" s="53"/>
      <c r="D4" s="54"/>
    </row>
    <row r="5" spans="1:5" ht="18.600000000000001" thickTop="1">
      <c r="B5" s="28" t="s">
        <v>2</v>
      </c>
      <c r="C5" s="29" t="s">
        <v>18</v>
      </c>
      <c r="D5" s="30" t="s">
        <v>3</v>
      </c>
    </row>
    <row r="6" spans="1:5" ht="15.6">
      <c r="B6" s="10" t="s">
        <v>4</v>
      </c>
      <c r="C6" s="12">
        <v>85.14</v>
      </c>
      <c r="D6" s="13">
        <f>792+100</f>
        <v>892</v>
      </c>
    </row>
    <row r="7" spans="1:5" ht="15.6">
      <c r="B7" s="14" t="s">
        <v>5</v>
      </c>
      <c r="C7" s="15">
        <v>12.67</v>
      </c>
      <c r="D7" s="16">
        <f>1279</f>
        <v>1279</v>
      </c>
    </row>
    <row r="8" spans="1:5" ht="15.6">
      <c r="B8" s="10" t="s">
        <v>6</v>
      </c>
      <c r="C8" s="12">
        <v>179.56</v>
      </c>
      <c r="D8" s="21">
        <v>1788</v>
      </c>
      <c r="E8" s="22"/>
    </row>
    <row r="9" spans="1:5" ht="15.6">
      <c r="B9" s="14" t="s">
        <v>7</v>
      </c>
      <c r="C9" s="15">
        <v>202.69</v>
      </c>
      <c r="D9" s="16">
        <v>1608</v>
      </c>
    </row>
    <row r="10" spans="1:5" ht="15.6">
      <c r="B10" s="10" t="s">
        <v>8</v>
      </c>
      <c r="C10" s="12">
        <v>207.94</v>
      </c>
      <c r="D10" s="13">
        <v>1680</v>
      </c>
    </row>
    <row r="11" spans="1:5" ht="15.6">
      <c r="B11" s="14" t="s">
        <v>9</v>
      </c>
      <c r="C11" s="15">
        <v>875.59</v>
      </c>
      <c r="D11" s="16">
        <f>136+788</f>
        <v>924</v>
      </c>
    </row>
    <row r="12" spans="1:5" ht="15.6">
      <c r="B12" s="10" t="s">
        <v>10</v>
      </c>
      <c r="C12" s="12">
        <v>1002.66</v>
      </c>
      <c r="D12" s="13">
        <f>197+2010</f>
        <v>2207</v>
      </c>
    </row>
    <row r="13" spans="1:5" ht="15.6">
      <c r="B13" s="14" t="s">
        <v>11</v>
      </c>
      <c r="C13" s="15">
        <v>925.8</v>
      </c>
      <c r="D13" s="16">
        <f>180+1966</f>
        <v>2146</v>
      </c>
    </row>
    <row r="14" spans="1:5" ht="15.6">
      <c r="B14" s="10" t="s">
        <v>12</v>
      </c>
      <c r="C14" s="12">
        <v>927.46</v>
      </c>
      <c r="D14" s="13">
        <f>219+1675</f>
        <v>1894</v>
      </c>
    </row>
    <row r="15" spans="1:5" ht="15.6">
      <c r="B15" s="14" t="s">
        <v>13</v>
      </c>
      <c r="C15" s="15">
        <v>912.66</v>
      </c>
      <c r="D15" s="16">
        <f>168+1856</f>
        <v>2024</v>
      </c>
    </row>
    <row r="16" spans="1:5" ht="15.6">
      <c r="B16" s="10" t="s">
        <v>14</v>
      </c>
      <c r="C16" s="12">
        <v>855.21</v>
      </c>
      <c r="D16" s="13">
        <v>1214</v>
      </c>
    </row>
    <row r="17" spans="2:4" ht="15.6">
      <c r="B17" s="14" t="s">
        <v>15</v>
      </c>
      <c r="C17" s="15">
        <v>940.06</v>
      </c>
      <c r="D17" s="16">
        <v>1129</v>
      </c>
    </row>
    <row r="18" spans="2:4" ht="16.2" thickBot="1">
      <c r="B18" s="17" t="s">
        <v>16</v>
      </c>
      <c r="C18" s="18">
        <f>SUM(C6:C17)</f>
        <v>7127.4400000000005</v>
      </c>
      <c r="D18" s="19">
        <f>SUM(D6:D17)</f>
        <v>18785</v>
      </c>
    </row>
  </sheetData>
  <mergeCells count="1">
    <mergeCell ref="B4:D4"/>
  </mergeCells>
  <pageMargins left="0.511811024" right="0.511811024" top="0.78740157499999996" bottom="0.78740157499999996" header="0.31496062000000002" footer="0.3149606200000000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topLeftCell="A4" workbookViewId="0">
      <selection activeCell="E38" sqref="E38:E40"/>
    </sheetView>
  </sheetViews>
  <sheetFormatPr defaultRowHeight="14.4"/>
  <cols>
    <col min="1" max="2" width="25.6640625" customWidth="1"/>
    <col min="3" max="3" width="22.6640625" customWidth="1"/>
    <col min="4" max="4" width="25.44140625" customWidth="1"/>
  </cols>
  <sheetData>
    <row r="1" spans="1:5">
      <c r="A1" s="1"/>
    </row>
    <row r="3" spans="1:5" ht="15" thickBot="1">
      <c r="A3" s="1"/>
    </row>
    <row r="4" spans="1:5" ht="21.6" thickBot="1">
      <c r="B4" s="52" t="s">
        <v>19</v>
      </c>
      <c r="C4" s="53"/>
      <c r="D4" s="54"/>
    </row>
    <row r="5" spans="1:5" ht="18.600000000000001" thickTop="1">
      <c r="B5" s="28" t="s">
        <v>2</v>
      </c>
      <c r="C5" s="29" t="s">
        <v>18</v>
      </c>
      <c r="D5" s="30" t="s">
        <v>3</v>
      </c>
    </row>
    <row r="6" spans="1:5" ht="15.6">
      <c r="B6" s="10" t="s">
        <v>4</v>
      </c>
      <c r="C6" s="12">
        <v>1100.3900000000001</v>
      </c>
      <c r="D6" s="13">
        <f>120+1213</f>
        <v>1333</v>
      </c>
    </row>
    <row r="7" spans="1:5" ht="15.6">
      <c r="B7" s="14" t="s">
        <v>5</v>
      </c>
      <c r="C7" s="15">
        <v>1097.95</v>
      </c>
      <c r="D7" s="16">
        <v>1411</v>
      </c>
    </row>
    <row r="8" spans="1:5" ht="16.2" thickBot="1">
      <c r="B8" s="10" t="s">
        <v>6</v>
      </c>
      <c r="C8" s="41">
        <v>1068.29</v>
      </c>
      <c r="D8" s="42">
        <f>155+1373</f>
        <v>1528</v>
      </c>
      <c r="E8" s="22"/>
    </row>
    <row r="9" spans="1:5" ht="16.2" thickBot="1">
      <c r="B9" s="14" t="s">
        <v>7</v>
      </c>
      <c r="C9" s="50">
        <v>1150.73</v>
      </c>
      <c r="D9" s="51">
        <v>1589</v>
      </c>
    </row>
    <row r="10" spans="1:5" ht="15.6">
      <c r="B10" s="10" t="s">
        <v>8</v>
      </c>
      <c r="C10" s="12">
        <v>579.22</v>
      </c>
      <c r="D10" s="13">
        <v>1539</v>
      </c>
    </row>
    <row r="11" spans="1:5" ht="15.6">
      <c r="B11" s="14" t="s">
        <v>9</v>
      </c>
      <c r="C11" s="15">
        <v>1087.94</v>
      </c>
      <c r="D11" s="16">
        <v>1908</v>
      </c>
    </row>
    <row r="12" spans="1:5" ht="15.6">
      <c r="B12" s="10" t="s">
        <v>10</v>
      </c>
      <c r="C12" s="12">
        <v>0</v>
      </c>
      <c r="D12" s="13">
        <v>0</v>
      </c>
    </row>
    <row r="13" spans="1:5" ht="15.6">
      <c r="B13" s="14" t="s">
        <v>11</v>
      </c>
      <c r="C13" s="15">
        <v>0</v>
      </c>
      <c r="D13" s="16">
        <v>0</v>
      </c>
    </row>
    <row r="14" spans="1:5" ht="15.6">
      <c r="B14" s="10" t="s">
        <v>12</v>
      </c>
      <c r="C14" s="12">
        <v>0</v>
      </c>
      <c r="D14" s="13">
        <v>0</v>
      </c>
    </row>
    <row r="15" spans="1:5" ht="15.6">
      <c r="B15" s="14" t="s">
        <v>13</v>
      </c>
      <c r="C15" s="15">
        <v>0</v>
      </c>
      <c r="D15" s="16">
        <v>0</v>
      </c>
    </row>
    <row r="16" spans="1:5" ht="15.6">
      <c r="B16" s="10" t="s">
        <v>14</v>
      </c>
      <c r="C16" s="12">
        <v>0</v>
      </c>
      <c r="D16" s="13">
        <v>0</v>
      </c>
    </row>
    <row r="17" spans="2:4" ht="15.6">
      <c r="B17" s="14" t="s">
        <v>15</v>
      </c>
      <c r="C17" s="15">
        <v>0</v>
      </c>
      <c r="D17" s="16">
        <v>0</v>
      </c>
    </row>
    <row r="18" spans="2:4" ht="16.2" thickBot="1">
      <c r="B18" s="17" t="s">
        <v>16</v>
      </c>
      <c r="C18" s="18">
        <f>SUM(C6:C17)</f>
        <v>6084.52</v>
      </c>
      <c r="D18" s="19">
        <f>SUM(D6:D17)</f>
        <v>9308</v>
      </c>
    </row>
  </sheetData>
  <mergeCells count="1">
    <mergeCell ref="B4:D4"/>
  </mergeCells>
  <pageMargins left="0.511811024" right="0.511811024" top="0.78740157499999996" bottom="0.78740157499999996" header="0.31496062000000002" footer="0.3149606200000000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tabSelected="1" topLeftCell="C1" workbookViewId="0">
      <selection activeCell="N22" sqref="N22"/>
    </sheetView>
  </sheetViews>
  <sheetFormatPr defaultRowHeight="14.4"/>
  <cols>
    <col min="1" max="2" width="25.6640625" customWidth="1"/>
    <col min="3" max="3" width="22.6640625" customWidth="1"/>
    <col min="4" max="4" width="25.44140625" customWidth="1"/>
  </cols>
  <sheetData>
    <row r="1" spans="1:4">
      <c r="A1" s="1"/>
    </row>
    <row r="3" spans="1:4" ht="15" thickBot="1"/>
    <row r="4" spans="1:4" ht="22.5" customHeight="1" thickBot="1">
      <c r="A4" s="2"/>
      <c r="B4" s="52" t="s">
        <v>19</v>
      </c>
      <c r="C4" s="55"/>
      <c r="D4" s="56"/>
    </row>
    <row r="5" spans="1:4" ht="18.600000000000001" thickTop="1">
      <c r="A5" s="3"/>
      <c r="B5" s="37" t="s">
        <v>2</v>
      </c>
      <c r="C5" s="38" t="s">
        <v>18</v>
      </c>
      <c r="D5" s="39" t="s">
        <v>3</v>
      </c>
    </row>
    <row r="6" spans="1:4" ht="16.2" thickBot="1">
      <c r="B6" s="40">
        <v>45292</v>
      </c>
      <c r="C6" s="41">
        <v>1100.3900000000001</v>
      </c>
      <c r="D6" s="42">
        <f>120+1213</f>
        <v>1333</v>
      </c>
    </row>
    <row r="7" spans="1:4" ht="16.2" thickBot="1">
      <c r="B7" s="49">
        <v>45323</v>
      </c>
      <c r="C7" s="50">
        <v>1097.95</v>
      </c>
      <c r="D7" s="51">
        <v>1411</v>
      </c>
    </row>
    <row r="8" spans="1:4" ht="16.2" thickBot="1">
      <c r="B8" s="40">
        <v>45352</v>
      </c>
      <c r="C8" s="41">
        <v>1068.29</v>
      </c>
      <c r="D8" s="42">
        <f>155+1373</f>
        <v>1528</v>
      </c>
    </row>
    <row r="9" spans="1:4" ht="16.2" thickBot="1">
      <c r="B9" s="49">
        <v>45383</v>
      </c>
      <c r="C9" s="50">
        <v>1150.73</v>
      </c>
      <c r="D9" s="51">
        <v>1589</v>
      </c>
    </row>
    <row r="10" spans="1:4" ht="16.2" thickBot="1">
      <c r="B10" s="49">
        <v>45413</v>
      </c>
      <c r="C10" s="50">
        <v>579.22</v>
      </c>
      <c r="D10" s="51">
        <v>1539</v>
      </c>
    </row>
    <row r="11" spans="1:4" ht="16.2" thickBot="1">
      <c r="B11" s="49">
        <v>45444</v>
      </c>
      <c r="C11" s="50">
        <v>1087.94</v>
      </c>
      <c r="D11" s="51">
        <v>1908</v>
      </c>
    </row>
    <row r="12" spans="1:4" ht="16.2" thickBot="1">
      <c r="B12" s="49">
        <v>45474</v>
      </c>
      <c r="C12" s="50">
        <v>1117.7</v>
      </c>
      <c r="D12" s="51">
        <v>1907</v>
      </c>
    </row>
    <row r="13" spans="1:4" ht="16.2" thickBot="1">
      <c r="B13" s="49">
        <v>45505</v>
      </c>
      <c r="C13" s="50">
        <v>1168.3699999999999</v>
      </c>
      <c r="D13" s="51">
        <v>2288</v>
      </c>
    </row>
    <row r="14" spans="1:4" ht="16.2" thickBot="1">
      <c r="B14" s="49">
        <v>45536</v>
      </c>
      <c r="C14" s="50">
        <v>1196.99</v>
      </c>
      <c r="D14" s="51">
        <v>2593</v>
      </c>
    </row>
    <row r="15" spans="1:4" ht="16.2" thickBot="1">
      <c r="B15" s="49">
        <v>45566</v>
      </c>
      <c r="C15" s="50">
        <v>1165.23</v>
      </c>
      <c r="D15" s="51">
        <v>2220</v>
      </c>
    </row>
    <row r="16" spans="1:4" ht="16.2" thickBot="1">
      <c r="B16" s="49">
        <v>45597</v>
      </c>
      <c r="C16" s="50">
        <v>1068.83</v>
      </c>
      <c r="D16" s="51">
        <v>1654</v>
      </c>
    </row>
    <row r="17" spans="2:4" ht="16.2" thickBot="1">
      <c r="B17" s="49">
        <v>45627</v>
      </c>
      <c r="C17" s="50">
        <v>1130.1099999999999</v>
      </c>
      <c r="D17" s="51">
        <v>1459</v>
      </c>
    </row>
  </sheetData>
  <mergeCells count="1">
    <mergeCell ref="B4:D4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"/>
  <sheetViews>
    <sheetView workbookViewId="0"/>
  </sheetViews>
  <sheetFormatPr defaultRowHeight="14.4"/>
  <cols>
    <col min="1" max="2" width="25.6640625" customWidth="1"/>
    <col min="3" max="3" width="22.6640625" customWidth="1"/>
    <col min="4" max="4" width="25.44140625" customWidth="1"/>
  </cols>
  <sheetData>
    <row r="1" spans="1:4">
      <c r="A1" s="1"/>
    </row>
    <row r="3" spans="1:4" ht="15" thickBot="1"/>
    <row r="4" spans="1:4" ht="22.5" customHeight="1" thickBot="1">
      <c r="A4" s="2"/>
      <c r="B4" s="52" t="s">
        <v>19</v>
      </c>
      <c r="C4" s="53"/>
      <c r="D4" s="54"/>
    </row>
    <row r="5" spans="1:4" ht="18.600000000000001" thickTop="1">
      <c r="A5" s="3"/>
      <c r="B5" s="25" t="s">
        <v>2</v>
      </c>
      <c r="C5" s="26" t="s">
        <v>18</v>
      </c>
      <c r="D5" s="27" t="s">
        <v>3</v>
      </c>
    </row>
    <row r="6" spans="1:4" ht="15.6">
      <c r="B6" s="14" t="s">
        <v>4</v>
      </c>
      <c r="C6" s="15">
        <v>3859.47</v>
      </c>
      <c r="D6" s="16">
        <v>5860</v>
      </c>
    </row>
    <row r="7" spans="1:4" ht="15.6">
      <c r="B7" s="10" t="s">
        <v>5</v>
      </c>
      <c r="C7" s="12">
        <v>4987.7299999999996</v>
      </c>
      <c r="D7" s="13">
        <v>7142</v>
      </c>
    </row>
    <row r="8" spans="1:4" ht="15.6">
      <c r="B8" s="14" t="s">
        <v>6</v>
      </c>
      <c r="C8" s="15">
        <v>8279.36</v>
      </c>
      <c r="D8" s="16">
        <v>10199</v>
      </c>
    </row>
    <row r="9" spans="1:4" ht="15.6">
      <c r="B9" s="10" t="s">
        <v>7</v>
      </c>
      <c r="C9" s="12">
        <v>5004.33</v>
      </c>
      <c r="D9" s="13">
        <v>6983</v>
      </c>
    </row>
    <row r="10" spans="1:4" ht="15.6">
      <c r="B10" s="14" t="s">
        <v>8</v>
      </c>
      <c r="C10" s="15">
        <v>4005.22</v>
      </c>
      <c r="D10" s="16">
        <v>6166</v>
      </c>
    </row>
    <row r="11" spans="1:4" ht="15.6">
      <c r="B11" s="10" t="s">
        <v>9</v>
      </c>
      <c r="C11" s="12">
        <v>3903.24</v>
      </c>
      <c r="D11" s="13">
        <v>6149</v>
      </c>
    </row>
    <row r="12" spans="1:4" ht="15.6">
      <c r="B12" s="14" t="s">
        <v>10</v>
      </c>
      <c r="C12" s="15">
        <v>3830.11</v>
      </c>
      <c r="D12" s="16">
        <v>6002</v>
      </c>
    </row>
    <row r="13" spans="1:4" ht="15.6">
      <c r="B13" s="10" t="s">
        <v>11</v>
      </c>
      <c r="C13" s="12">
        <v>3689.32</v>
      </c>
      <c r="D13" s="13">
        <v>5271</v>
      </c>
    </row>
    <row r="14" spans="1:4" ht="15.6">
      <c r="B14" s="14" t="s">
        <v>12</v>
      </c>
      <c r="C14" s="15">
        <v>3778.43</v>
      </c>
      <c r="D14" s="16">
        <v>5322</v>
      </c>
    </row>
    <row r="15" spans="1:4" ht="15.6">
      <c r="B15" s="10" t="s">
        <v>13</v>
      </c>
      <c r="C15" s="12">
        <v>3848.32</v>
      </c>
      <c r="D15" s="13">
        <v>5732</v>
      </c>
    </row>
    <row r="16" spans="1:4" ht="15.6">
      <c r="B16" s="14" t="s">
        <v>14</v>
      </c>
      <c r="C16" s="15">
        <v>7757.41</v>
      </c>
      <c r="D16" s="16">
        <v>8492</v>
      </c>
    </row>
    <row r="17" spans="2:4" ht="15.6">
      <c r="B17" s="10" t="s">
        <v>15</v>
      </c>
      <c r="C17" s="12">
        <v>5150.6099999999997</v>
      </c>
      <c r="D17" s="13">
        <v>9502</v>
      </c>
    </row>
    <row r="18" spans="2:4" ht="16.2" thickBot="1">
      <c r="B18" s="17" t="s">
        <v>16</v>
      </c>
      <c r="C18" s="18">
        <v>58093.55</v>
      </c>
      <c r="D18" s="19">
        <v>82820</v>
      </c>
    </row>
    <row r="19" spans="2:4">
      <c r="C19" s="9"/>
      <c r="D19" s="9"/>
    </row>
  </sheetData>
  <mergeCells count="1">
    <mergeCell ref="B4:D4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"/>
  <sheetViews>
    <sheetView workbookViewId="0"/>
  </sheetViews>
  <sheetFormatPr defaultRowHeight="14.4"/>
  <cols>
    <col min="1" max="2" width="25.6640625" customWidth="1"/>
    <col min="3" max="3" width="22.6640625" customWidth="1"/>
    <col min="4" max="4" width="25.44140625" customWidth="1"/>
  </cols>
  <sheetData>
    <row r="1" spans="1:4">
      <c r="A1" s="1"/>
    </row>
    <row r="3" spans="1:4" ht="15" thickBot="1"/>
    <row r="4" spans="1:4" ht="22.5" customHeight="1" thickBot="1">
      <c r="A4" s="2"/>
      <c r="B4" s="52" t="s">
        <v>19</v>
      </c>
      <c r="C4" s="53"/>
      <c r="D4" s="54"/>
    </row>
    <row r="5" spans="1:4" ht="18.600000000000001" thickTop="1">
      <c r="A5" s="3"/>
      <c r="B5" s="25" t="s">
        <v>2</v>
      </c>
      <c r="C5" s="26" t="s">
        <v>18</v>
      </c>
      <c r="D5" s="27" t="s">
        <v>3</v>
      </c>
    </row>
    <row r="6" spans="1:4" ht="15.6">
      <c r="B6" s="14" t="s">
        <v>4</v>
      </c>
      <c r="C6" s="15">
        <v>3948.58</v>
      </c>
      <c r="D6" s="16">
        <v>7201</v>
      </c>
    </row>
    <row r="7" spans="1:4" ht="15.6">
      <c r="B7" s="10" t="s">
        <v>5</v>
      </c>
      <c r="C7" s="12">
        <v>3572.76</v>
      </c>
      <c r="D7" s="13">
        <v>8745</v>
      </c>
    </row>
    <row r="8" spans="1:4" ht="15.6">
      <c r="B8" s="14" t="s">
        <v>6</v>
      </c>
      <c r="C8" s="15">
        <v>3135.55</v>
      </c>
      <c r="D8" s="16">
        <v>7264</v>
      </c>
    </row>
    <row r="9" spans="1:4" ht="15.6">
      <c r="B9" s="10" t="s">
        <v>7</v>
      </c>
      <c r="C9" s="12">
        <v>3184.32</v>
      </c>
      <c r="D9" s="13">
        <v>6329</v>
      </c>
    </row>
    <row r="10" spans="1:4" ht="15.6">
      <c r="B10" s="14" t="s">
        <v>8</v>
      </c>
      <c r="C10" s="15">
        <v>3030.07</v>
      </c>
      <c r="D10" s="16">
        <v>6221</v>
      </c>
    </row>
    <row r="11" spans="1:4" ht="15.6">
      <c r="B11" s="10" t="s">
        <v>9</v>
      </c>
      <c r="C11" s="12">
        <v>2925.2</v>
      </c>
      <c r="D11" s="13">
        <v>5737</v>
      </c>
    </row>
    <row r="12" spans="1:4" ht="15.6">
      <c r="B12" s="14" t="s">
        <v>10</v>
      </c>
      <c r="C12" s="15">
        <v>2988.22</v>
      </c>
      <c r="D12" s="16">
        <v>6084</v>
      </c>
    </row>
    <row r="13" spans="1:4" ht="15.6">
      <c r="B13" s="10" t="s">
        <v>11</v>
      </c>
      <c r="C13" s="12">
        <v>3421.87</v>
      </c>
      <c r="D13" s="13">
        <v>7735</v>
      </c>
    </row>
    <row r="14" spans="1:4" ht="15.6">
      <c r="B14" s="14" t="s">
        <v>12</v>
      </c>
      <c r="C14" s="15">
        <v>3180.44</v>
      </c>
      <c r="D14" s="16">
        <v>6676</v>
      </c>
    </row>
    <row r="15" spans="1:4" ht="15.6">
      <c r="B15" s="10" t="s">
        <v>13</v>
      </c>
      <c r="C15" s="12">
        <v>3126.24</v>
      </c>
      <c r="D15" s="13">
        <v>6360</v>
      </c>
    </row>
    <row r="16" spans="1:4" ht="15.6">
      <c r="B16" s="14" t="s">
        <v>14</v>
      </c>
      <c r="C16" s="15">
        <v>3673.55</v>
      </c>
      <c r="D16" s="16">
        <v>7515</v>
      </c>
    </row>
    <row r="17" spans="2:4" ht="15.6">
      <c r="B17" s="10" t="s">
        <v>15</v>
      </c>
      <c r="C17" s="12">
        <v>4309.71</v>
      </c>
      <c r="D17" s="13">
        <v>9285</v>
      </c>
    </row>
    <row r="18" spans="2:4" ht="16.2" thickBot="1">
      <c r="B18" s="17" t="s">
        <v>16</v>
      </c>
      <c r="C18" s="18">
        <v>40496.51</v>
      </c>
      <c r="D18" s="19">
        <v>85152</v>
      </c>
    </row>
    <row r="19" spans="2:4">
      <c r="C19" s="9"/>
      <c r="D19" s="9"/>
    </row>
  </sheetData>
  <mergeCells count="1">
    <mergeCell ref="B4:D4"/>
  </mergeCells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"/>
  <sheetViews>
    <sheetView workbookViewId="0"/>
  </sheetViews>
  <sheetFormatPr defaultRowHeight="14.4"/>
  <cols>
    <col min="1" max="2" width="25.6640625" customWidth="1"/>
    <col min="3" max="3" width="22.6640625" customWidth="1"/>
    <col min="4" max="4" width="25.44140625" customWidth="1"/>
  </cols>
  <sheetData>
    <row r="1" spans="1:4">
      <c r="A1" s="1"/>
    </row>
    <row r="3" spans="1:4" ht="15" thickBot="1"/>
    <row r="4" spans="1:4" ht="22.5" customHeight="1" thickBot="1">
      <c r="A4" s="2"/>
      <c r="B4" s="52" t="s">
        <v>19</v>
      </c>
      <c r="C4" s="53"/>
      <c r="D4" s="54"/>
    </row>
    <row r="5" spans="1:4" ht="18.600000000000001" thickTop="1">
      <c r="A5" s="3"/>
      <c r="B5" s="25" t="s">
        <v>2</v>
      </c>
      <c r="C5" s="26" t="s">
        <v>18</v>
      </c>
      <c r="D5" s="27" t="s">
        <v>3</v>
      </c>
    </row>
    <row r="6" spans="1:4" ht="15.6">
      <c r="B6" s="14" t="s">
        <v>4</v>
      </c>
      <c r="C6" s="15">
        <v>4328.57</v>
      </c>
      <c r="D6" s="16">
        <v>8519</v>
      </c>
    </row>
    <row r="7" spans="1:4" ht="15.6">
      <c r="B7" s="10" t="s">
        <v>5</v>
      </c>
      <c r="C7" s="12">
        <v>6116.44</v>
      </c>
      <c r="D7" s="13">
        <v>11895</v>
      </c>
    </row>
    <row r="8" spans="1:4" ht="15.6">
      <c r="B8" s="14" t="s">
        <v>6</v>
      </c>
      <c r="C8" s="15">
        <v>3373.69</v>
      </c>
      <c r="D8" s="16">
        <v>7663</v>
      </c>
    </row>
    <row r="9" spans="1:4" ht="15.6">
      <c r="B9" s="10" t="s">
        <v>7</v>
      </c>
      <c r="C9" s="12">
        <v>3724.18</v>
      </c>
      <c r="D9" s="13">
        <v>8320</v>
      </c>
    </row>
    <row r="10" spans="1:4" ht="15.6">
      <c r="B10" s="14" t="s">
        <v>8</v>
      </c>
      <c r="C10" s="15">
        <v>3128</v>
      </c>
      <c r="D10" s="16">
        <v>6113</v>
      </c>
    </row>
    <row r="11" spans="1:4" ht="15.6">
      <c r="B11" s="10" t="s">
        <v>9</v>
      </c>
      <c r="C11" s="12">
        <v>3037</v>
      </c>
      <c r="D11" s="13">
        <v>5930</v>
      </c>
    </row>
    <row r="12" spans="1:4" ht="15.6">
      <c r="B12" s="14" t="s">
        <v>10</v>
      </c>
      <c r="C12" s="15">
        <v>3068.41</v>
      </c>
      <c r="D12" s="16">
        <v>5984</v>
      </c>
    </row>
    <row r="13" spans="1:4" ht="15.6">
      <c r="B13" s="10" t="s">
        <v>11</v>
      </c>
      <c r="C13" s="12">
        <v>3285.09</v>
      </c>
      <c r="D13" s="13">
        <v>6908</v>
      </c>
    </row>
    <row r="14" spans="1:4" ht="15.6">
      <c r="B14" s="14" t="s">
        <v>12</v>
      </c>
      <c r="C14" s="15">
        <v>2981.42</v>
      </c>
      <c r="D14" s="16">
        <v>5653</v>
      </c>
    </row>
    <row r="15" spans="1:4" ht="15.6">
      <c r="B15" s="10" t="s">
        <v>13</v>
      </c>
      <c r="C15" s="12">
        <v>3107.69</v>
      </c>
      <c r="D15" s="13">
        <v>5941</v>
      </c>
    </row>
    <row r="16" spans="1:4" ht="15.6">
      <c r="B16" s="14" t="s">
        <v>14</v>
      </c>
      <c r="C16" s="15">
        <v>3302.39</v>
      </c>
      <c r="D16" s="16">
        <v>6982</v>
      </c>
    </row>
    <row r="17" spans="2:4" ht="15.6">
      <c r="B17" s="10" t="s">
        <v>15</v>
      </c>
      <c r="C17" s="12">
        <v>3988.23</v>
      </c>
      <c r="D17" s="13">
        <v>8201</v>
      </c>
    </row>
    <row r="18" spans="2:4" ht="16.2" thickBot="1">
      <c r="B18" s="17" t="s">
        <v>16</v>
      </c>
      <c r="C18" s="18">
        <v>43441.11</v>
      </c>
      <c r="D18" s="19">
        <v>88109</v>
      </c>
    </row>
    <row r="19" spans="2:4">
      <c r="C19" s="9"/>
      <c r="D19" s="9"/>
    </row>
  </sheetData>
  <mergeCells count="1">
    <mergeCell ref="B4:D4"/>
  </mergeCells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"/>
  <sheetViews>
    <sheetView workbookViewId="0"/>
  </sheetViews>
  <sheetFormatPr defaultRowHeight="14.4"/>
  <cols>
    <col min="1" max="2" width="25.6640625" customWidth="1"/>
    <col min="3" max="3" width="22.6640625" customWidth="1"/>
    <col min="4" max="4" width="25.44140625" customWidth="1"/>
  </cols>
  <sheetData>
    <row r="1" spans="1:4">
      <c r="A1" s="1"/>
    </row>
    <row r="3" spans="1:4" ht="15" thickBot="1"/>
    <row r="4" spans="1:4" ht="22.5" customHeight="1" thickBot="1">
      <c r="A4" s="2"/>
      <c r="B4" s="52" t="s">
        <v>19</v>
      </c>
      <c r="C4" s="55"/>
      <c r="D4" s="56"/>
    </row>
    <row r="5" spans="1:4" ht="18.600000000000001" thickTop="1">
      <c r="A5" s="3"/>
      <c r="B5" s="25" t="s">
        <v>2</v>
      </c>
      <c r="C5" s="26" t="s">
        <v>18</v>
      </c>
      <c r="D5" s="27" t="s">
        <v>3</v>
      </c>
    </row>
    <row r="6" spans="1:4" ht="15.6">
      <c r="B6" s="14" t="s">
        <v>4</v>
      </c>
      <c r="C6" s="15">
        <v>4061.95</v>
      </c>
      <c r="D6" s="16">
        <v>6405</v>
      </c>
    </row>
    <row r="7" spans="1:4" ht="15.6">
      <c r="B7" s="10" t="s">
        <v>5</v>
      </c>
      <c r="C7" s="12">
        <v>4150.2299999999996</v>
      </c>
      <c r="D7" s="13">
        <v>6366</v>
      </c>
    </row>
    <row r="8" spans="1:4" ht="15.6">
      <c r="B8" s="14" t="s">
        <v>6</v>
      </c>
      <c r="C8" s="15">
        <v>4887.8599999999997</v>
      </c>
      <c r="D8" s="16">
        <v>7099</v>
      </c>
    </row>
    <row r="9" spans="1:4" ht="15.6">
      <c r="B9" s="10" t="s">
        <v>7</v>
      </c>
      <c r="C9" s="12">
        <v>4738.6400000000003</v>
      </c>
      <c r="D9" s="13">
        <v>5566</v>
      </c>
    </row>
    <row r="10" spans="1:4" ht="15.6">
      <c r="B10" s="14" t="s">
        <v>8</v>
      </c>
      <c r="C10" s="15">
        <v>4431.5</v>
      </c>
      <c r="D10" s="16">
        <v>4621</v>
      </c>
    </row>
    <row r="11" spans="1:4" ht="15.6">
      <c r="B11" s="10" t="s">
        <v>9</v>
      </c>
      <c r="C11" s="12">
        <v>4012.76</v>
      </c>
      <c r="D11" s="13">
        <v>3798</v>
      </c>
    </row>
    <row r="12" spans="1:4" ht="15.6">
      <c r="B12" s="14" t="s">
        <v>10</v>
      </c>
      <c r="C12" s="15">
        <v>3909.92</v>
      </c>
      <c r="D12" s="16">
        <v>3515</v>
      </c>
    </row>
    <row r="13" spans="1:4" ht="15.6">
      <c r="B13" s="10" t="s">
        <v>11</v>
      </c>
      <c r="C13" s="12">
        <v>3646.11</v>
      </c>
      <c r="D13" s="13">
        <v>3105</v>
      </c>
    </row>
    <row r="14" spans="1:4" ht="15.6">
      <c r="B14" s="14" t="s">
        <v>12</v>
      </c>
      <c r="C14" s="15">
        <v>3628.18</v>
      </c>
      <c r="D14" s="16">
        <v>3062</v>
      </c>
    </row>
    <row r="15" spans="1:4" ht="15.6">
      <c r="B15" s="10" t="s">
        <v>13</v>
      </c>
      <c r="C15" s="12">
        <v>3521.31</v>
      </c>
      <c r="D15" s="13">
        <v>2930</v>
      </c>
    </row>
    <row r="16" spans="1:4" ht="15.6">
      <c r="B16" s="14" t="s">
        <v>14</v>
      </c>
      <c r="C16" s="15">
        <v>3889.07</v>
      </c>
      <c r="D16" s="16">
        <v>3280</v>
      </c>
    </row>
    <row r="17" spans="2:4" ht="15.6">
      <c r="B17" s="10" t="s">
        <v>15</v>
      </c>
      <c r="C17" s="12">
        <v>4125.49</v>
      </c>
      <c r="D17" s="13">
        <v>3597</v>
      </c>
    </row>
    <row r="18" spans="2:4" ht="16.2" thickBot="1">
      <c r="B18" s="17" t="s">
        <v>16</v>
      </c>
      <c r="C18" s="18">
        <v>49003.02</v>
      </c>
      <c r="D18" s="19">
        <v>53344</v>
      </c>
    </row>
    <row r="19" spans="2:4">
      <c r="C19" s="9"/>
      <c r="D19" s="9"/>
    </row>
  </sheetData>
  <mergeCells count="1">
    <mergeCell ref="B4:D4"/>
  </mergeCells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workbookViewId="0"/>
  </sheetViews>
  <sheetFormatPr defaultRowHeight="14.4"/>
  <cols>
    <col min="1" max="2" width="25.6640625" customWidth="1"/>
    <col min="3" max="3" width="22.6640625" customWidth="1"/>
    <col min="4" max="4" width="25.44140625" customWidth="1"/>
  </cols>
  <sheetData>
    <row r="1" spans="1:4">
      <c r="A1" s="1"/>
    </row>
    <row r="3" spans="1:4" ht="15" thickBot="1"/>
    <row r="4" spans="1:4" ht="22.5" customHeight="1" thickBot="1">
      <c r="A4" s="2"/>
      <c r="B4" s="52" t="s">
        <v>19</v>
      </c>
      <c r="C4" s="53"/>
      <c r="D4" s="54"/>
    </row>
    <row r="5" spans="1:4" ht="18.600000000000001" thickTop="1">
      <c r="A5" s="3"/>
      <c r="B5" s="25" t="s">
        <v>2</v>
      </c>
      <c r="C5" s="26" t="s">
        <v>18</v>
      </c>
      <c r="D5" s="27" t="s">
        <v>3</v>
      </c>
    </row>
    <row r="6" spans="1:4" ht="15.6">
      <c r="B6" s="14" t="s">
        <v>4</v>
      </c>
      <c r="C6" s="15">
        <v>4019.03</v>
      </c>
      <c r="D6" s="16">
        <v>3252</v>
      </c>
    </row>
    <row r="7" spans="1:4" ht="15.6">
      <c r="B7" s="10" t="s">
        <v>5</v>
      </c>
      <c r="C7" s="12">
        <v>4617.3</v>
      </c>
      <c r="D7" s="13">
        <v>4617</v>
      </c>
    </row>
    <row r="8" spans="1:4" ht="15.6">
      <c r="B8" s="14" t="s">
        <v>6</v>
      </c>
      <c r="C8" s="15">
        <v>5024.8999999999996</v>
      </c>
      <c r="D8" s="16">
        <v>5501</v>
      </c>
    </row>
    <row r="9" spans="1:4" ht="15.6">
      <c r="B9" s="10" t="s">
        <v>7</v>
      </c>
      <c r="C9" s="12">
        <v>4846.71</v>
      </c>
      <c r="D9" s="13">
        <v>4665</v>
      </c>
    </row>
    <row r="10" spans="1:4" ht="15.6">
      <c r="B10" s="14" t="s">
        <v>8</v>
      </c>
      <c r="C10" s="15">
        <v>4077.33</v>
      </c>
      <c r="D10" s="16">
        <v>3964</v>
      </c>
    </row>
    <row r="11" spans="1:4" ht="15.6">
      <c r="B11" s="10" t="s">
        <v>9</v>
      </c>
      <c r="C11" s="12">
        <v>4393.24</v>
      </c>
      <c r="D11" s="13">
        <v>4636</v>
      </c>
    </row>
    <row r="12" spans="1:4" ht="15.6">
      <c r="B12" s="14" t="s">
        <v>10</v>
      </c>
      <c r="C12" s="15">
        <v>4117.62</v>
      </c>
      <c r="D12" s="16">
        <v>4057</v>
      </c>
    </row>
    <row r="13" spans="1:4" ht="15.6">
      <c r="B13" s="10" t="s">
        <v>11</v>
      </c>
      <c r="C13" s="12">
        <v>3730.5</v>
      </c>
      <c r="D13" s="13">
        <v>3445</v>
      </c>
    </row>
    <row r="14" spans="1:4" ht="15.6">
      <c r="B14" s="14" t="s">
        <v>12</v>
      </c>
      <c r="C14" s="15">
        <v>3859.1</v>
      </c>
      <c r="D14" s="16">
        <v>3618</v>
      </c>
    </row>
    <row r="15" spans="1:4" ht="15.6">
      <c r="B15" s="10" t="s">
        <v>13</v>
      </c>
      <c r="C15" s="12">
        <v>3616.93</v>
      </c>
      <c r="D15" s="13">
        <v>3244</v>
      </c>
    </row>
    <row r="16" spans="1:4" ht="15.6">
      <c r="B16" s="14" t="s">
        <v>14</v>
      </c>
      <c r="C16" s="15">
        <v>3417.44</v>
      </c>
      <c r="D16" s="16">
        <v>2814</v>
      </c>
    </row>
    <row r="17" spans="2:4" ht="15.6">
      <c r="B17" s="10" t="s">
        <v>15</v>
      </c>
      <c r="C17" s="12">
        <v>3115</v>
      </c>
      <c r="D17" s="13">
        <v>3399</v>
      </c>
    </row>
    <row r="18" spans="2:4" ht="16.2" thickBot="1">
      <c r="B18" s="17" t="s">
        <v>16</v>
      </c>
      <c r="C18" s="18">
        <v>48835.1</v>
      </c>
      <c r="D18" s="19">
        <v>47212</v>
      </c>
    </row>
  </sheetData>
  <mergeCells count="1">
    <mergeCell ref="B4:D4"/>
  </mergeCells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workbookViewId="0"/>
  </sheetViews>
  <sheetFormatPr defaultRowHeight="14.4"/>
  <cols>
    <col min="1" max="2" width="25.6640625" customWidth="1"/>
    <col min="3" max="3" width="22.6640625" customWidth="1"/>
    <col min="4" max="4" width="25.44140625" customWidth="1"/>
  </cols>
  <sheetData>
    <row r="1" spans="1:4">
      <c r="A1" s="1"/>
    </row>
    <row r="3" spans="1:4" ht="15" thickBot="1">
      <c r="A3" s="1"/>
    </row>
    <row r="4" spans="1:4" ht="21.6" thickBot="1">
      <c r="B4" s="52" t="s">
        <v>19</v>
      </c>
      <c r="C4" s="53"/>
      <c r="D4" s="54"/>
    </row>
    <row r="5" spans="1:4" ht="18.600000000000001" thickTop="1">
      <c r="B5" s="28" t="s">
        <v>2</v>
      </c>
      <c r="C5" s="29" t="s">
        <v>18</v>
      </c>
      <c r="D5" s="30" t="s">
        <v>3</v>
      </c>
    </row>
    <row r="6" spans="1:4" ht="15.6">
      <c r="B6" s="10" t="s">
        <v>4</v>
      </c>
      <c r="C6" s="12">
        <v>2316.77</v>
      </c>
      <c r="D6" s="13">
        <v>2957</v>
      </c>
    </row>
    <row r="7" spans="1:4" ht="15.6">
      <c r="B7" s="14" t="s">
        <v>5</v>
      </c>
      <c r="C7" s="15">
        <v>2833.81</v>
      </c>
      <c r="D7" s="16">
        <v>4118</v>
      </c>
    </row>
    <row r="8" spans="1:4" ht="15.6">
      <c r="B8" s="10" t="s">
        <v>6</v>
      </c>
      <c r="C8" s="12">
        <v>3417.09</v>
      </c>
      <c r="D8" s="13">
        <v>4460</v>
      </c>
    </row>
    <row r="9" spans="1:4" ht="15.6">
      <c r="B9" s="14" t="s">
        <v>7</v>
      </c>
      <c r="C9" s="15">
        <v>2966.55</v>
      </c>
      <c r="D9" s="16">
        <v>3209</v>
      </c>
    </row>
    <row r="10" spans="1:4" ht="15.6">
      <c r="B10" s="10" t="s">
        <v>8</v>
      </c>
      <c r="C10" s="12">
        <v>3043.9</v>
      </c>
      <c r="D10" s="13">
        <v>2910</v>
      </c>
    </row>
    <row r="11" spans="1:4" ht="15.6">
      <c r="B11" s="14" t="s">
        <v>9</v>
      </c>
      <c r="C11" s="15">
        <v>3309.25</v>
      </c>
      <c r="D11" s="16">
        <v>3415</v>
      </c>
    </row>
    <row r="12" spans="1:4" ht="15.6">
      <c r="B12" s="10" t="s">
        <v>10</v>
      </c>
      <c r="C12" s="12">
        <v>3007.36</v>
      </c>
      <c r="D12" s="13">
        <v>3147</v>
      </c>
    </row>
    <row r="13" spans="1:4" ht="15.6">
      <c r="B13" s="14" t="s">
        <v>11</v>
      </c>
      <c r="C13" s="15">
        <v>3283.52</v>
      </c>
      <c r="D13" s="16">
        <v>3382</v>
      </c>
    </row>
    <row r="14" spans="1:4" ht="15.6">
      <c r="B14" s="10" t="s">
        <v>12</v>
      </c>
      <c r="C14" s="12">
        <v>3014.96</v>
      </c>
      <c r="D14" s="13">
        <v>3124</v>
      </c>
    </row>
    <row r="15" spans="1:4" ht="15.6">
      <c r="B15" s="14" t="s">
        <v>13</v>
      </c>
      <c r="C15" s="15">
        <v>2965.46</v>
      </c>
      <c r="D15" s="16">
        <v>2989</v>
      </c>
    </row>
    <row r="16" spans="1:4" ht="15.6">
      <c r="B16" s="10" t="s">
        <v>14</v>
      </c>
      <c r="C16" s="12">
        <v>2926.63</v>
      </c>
      <c r="D16" s="13">
        <v>2896</v>
      </c>
    </row>
    <row r="17" spans="2:4" ht="15.6">
      <c r="B17" s="14" t="s">
        <v>15</v>
      </c>
      <c r="C17" s="15">
        <v>3321.82</v>
      </c>
      <c r="D17" s="16">
        <v>3459</v>
      </c>
    </row>
    <row r="18" spans="2:4" ht="16.2" thickBot="1">
      <c r="B18" s="17" t="s">
        <v>16</v>
      </c>
      <c r="C18" s="18">
        <f>SUM(C6:C17)</f>
        <v>36407.120000000003</v>
      </c>
      <c r="D18" s="19">
        <f>SUM(D6:D17)</f>
        <v>40066</v>
      </c>
    </row>
  </sheetData>
  <mergeCells count="1">
    <mergeCell ref="B4:D4"/>
  </mergeCells>
  <pageMargins left="0.511811024" right="0.511811024" top="0.78740157499999996" bottom="0.78740157499999996" header="0.31496062000000002" footer="0.3149606200000000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workbookViewId="0">
      <selection activeCell="B10" sqref="B10:B17"/>
    </sheetView>
  </sheetViews>
  <sheetFormatPr defaultRowHeight="14.4"/>
  <cols>
    <col min="1" max="2" width="25.6640625" customWidth="1"/>
    <col min="3" max="3" width="22.6640625" customWidth="1"/>
    <col min="4" max="4" width="25.44140625" customWidth="1"/>
  </cols>
  <sheetData>
    <row r="1" spans="1:4">
      <c r="A1" s="1"/>
    </row>
    <row r="3" spans="1:4" ht="15" thickBot="1">
      <c r="A3" s="1"/>
    </row>
    <row r="4" spans="1:4" ht="21.6" thickBot="1">
      <c r="B4" s="52" t="s">
        <v>19</v>
      </c>
      <c r="C4" s="53"/>
      <c r="D4" s="54"/>
    </row>
    <row r="5" spans="1:4" ht="18.600000000000001" thickTop="1">
      <c r="B5" s="28" t="s">
        <v>2</v>
      </c>
      <c r="C5" s="29" t="s">
        <v>18</v>
      </c>
      <c r="D5" s="30" t="s">
        <v>3</v>
      </c>
    </row>
    <row r="6" spans="1:4" ht="15.6">
      <c r="B6" s="10" t="s">
        <v>4</v>
      </c>
      <c r="C6" s="12">
        <v>4079.85</v>
      </c>
      <c r="D6" s="13">
        <v>3650</v>
      </c>
    </row>
    <row r="7" spans="1:4" ht="15.6">
      <c r="B7" s="14" t="s">
        <v>5</v>
      </c>
      <c r="C7" s="15">
        <v>4913.75</v>
      </c>
      <c r="D7" s="16">
        <v>5051</v>
      </c>
    </row>
    <row r="8" spans="1:4" ht="15.6">
      <c r="B8" s="10" t="s">
        <v>6</v>
      </c>
      <c r="C8" s="12">
        <v>5030.8599999999997</v>
      </c>
      <c r="D8" s="13">
        <v>4996</v>
      </c>
    </row>
    <row r="9" spans="1:4" ht="15.6">
      <c r="B9" s="14" t="s">
        <v>7</v>
      </c>
      <c r="C9" s="15">
        <v>4983.8100000000004</v>
      </c>
      <c r="D9" s="16">
        <v>4643</v>
      </c>
    </row>
    <row r="10" spans="1:4" ht="15.6">
      <c r="B10" s="10" t="s">
        <v>8</v>
      </c>
      <c r="C10" s="12">
        <v>4397.08</v>
      </c>
      <c r="D10" s="13">
        <v>4025</v>
      </c>
    </row>
    <row r="11" spans="1:4" ht="15.6">
      <c r="B11" s="14" t="s">
        <v>9</v>
      </c>
      <c r="C11" s="15">
        <v>4812.79</v>
      </c>
      <c r="D11" s="16">
        <v>3705</v>
      </c>
    </row>
    <row r="12" spans="1:4" ht="15.6">
      <c r="B12" s="10" t="s">
        <v>10</v>
      </c>
      <c r="C12" s="12">
        <v>5046.21</v>
      </c>
      <c r="D12" s="13">
        <v>4389</v>
      </c>
    </row>
    <row r="13" spans="1:4" ht="15.6">
      <c r="B13" s="14" t="s">
        <v>11</v>
      </c>
      <c r="C13" s="15">
        <v>5388.08</v>
      </c>
      <c r="D13" s="16">
        <v>4994</v>
      </c>
    </row>
    <row r="14" spans="1:4" ht="15.6">
      <c r="B14" s="10" t="s">
        <v>12</v>
      </c>
      <c r="C14" s="12">
        <v>4535.43</v>
      </c>
      <c r="D14" s="13">
        <v>3735</v>
      </c>
    </row>
    <row r="15" spans="1:4" ht="15.6">
      <c r="B15" s="14" t="s">
        <v>13</v>
      </c>
      <c r="C15" s="15">
        <v>3863.68</v>
      </c>
      <c r="D15" s="16">
        <v>2610</v>
      </c>
    </row>
    <row r="16" spans="1:4" ht="15.6">
      <c r="B16" s="10" t="s">
        <v>14</v>
      </c>
      <c r="C16" s="12">
        <v>4061.9</v>
      </c>
      <c r="D16" s="13">
        <v>3246</v>
      </c>
    </row>
    <row r="17" spans="2:4" ht="15.6">
      <c r="B17" s="14" t="s">
        <v>15</v>
      </c>
      <c r="C17" s="15">
        <v>4211.29</v>
      </c>
      <c r="D17" s="16">
        <v>3835</v>
      </c>
    </row>
    <row r="18" spans="2:4" ht="16.2" thickBot="1">
      <c r="B18" s="17" t="s">
        <v>16</v>
      </c>
      <c r="C18" s="18">
        <f>SUM(C6:C17)</f>
        <v>55324.73</v>
      </c>
      <c r="D18" s="19">
        <f>SUM(D6:D17)</f>
        <v>48879</v>
      </c>
    </row>
  </sheetData>
  <mergeCells count="1">
    <mergeCell ref="B4:D4"/>
  </mergeCells>
  <pageMargins left="0.511811024" right="0.511811024" top="0.78740157499999996" bottom="0.78740157499999996" header="0.31496062000000002" footer="0.3149606200000000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workbookViewId="0"/>
  </sheetViews>
  <sheetFormatPr defaultRowHeight="14.4"/>
  <cols>
    <col min="1" max="2" width="25.6640625" customWidth="1"/>
    <col min="3" max="3" width="22.6640625" customWidth="1"/>
    <col min="4" max="4" width="25.44140625" customWidth="1"/>
  </cols>
  <sheetData>
    <row r="1" spans="1:5">
      <c r="A1" s="1"/>
    </row>
    <row r="3" spans="1:5" ht="15" thickBot="1">
      <c r="A3" s="1"/>
    </row>
    <row r="4" spans="1:5" ht="21.6" thickBot="1">
      <c r="B4" s="52" t="s">
        <v>19</v>
      </c>
      <c r="C4" s="53"/>
      <c r="D4" s="54"/>
    </row>
    <row r="5" spans="1:5" ht="18.600000000000001" thickTop="1">
      <c r="B5" s="28" t="s">
        <v>2</v>
      </c>
      <c r="C5" s="29" t="s">
        <v>18</v>
      </c>
      <c r="D5" s="30" t="s">
        <v>3</v>
      </c>
    </row>
    <row r="6" spans="1:5" ht="15.6">
      <c r="B6" s="10" t="s">
        <v>4</v>
      </c>
      <c r="C6" s="12">
        <v>3763.49</v>
      </c>
      <c r="D6" s="13">
        <f>150+2913</f>
        <v>3063</v>
      </c>
    </row>
    <row r="7" spans="1:5" ht="15.6">
      <c r="B7" s="14" t="s">
        <v>5</v>
      </c>
      <c r="C7" s="15">
        <v>5113.16</v>
      </c>
      <c r="D7" s="16">
        <f>285+4470</f>
        <v>4755</v>
      </c>
    </row>
    <row r="8" spans="1:5" ht="15.6">
      <c r="B8" s="10" t="s">
        <v>6</v>
      </c>
      <c r="C8" s="12">
        <v>4825.37</v>
      </c>
      <c r="D8" s="21">
        <f>335+3819</f>
        <v>4154</v>
      </c>
      <c r="E8" s="22"/>
    </row>
    <row r="9" spans="1:5" ht="15.6">
      <c r="B9" s="14" t="s">
        <v>7</v>
      </c>
      <c r="C9" s="15">
        <v>4240.25</v>
      </c>
      <c r="D9" s="16">
        <f>260+3189</f>
        <v>3449</v>
      </c>
    </row>
    <row r="10" spans="1:5" ht="15.6">
      <c r="B10" s="10" t="s">
        <v>8</v>
      </c>
      <c r="C10" s="12">
        <v>3772.75</v>
      </c>
      <c r="D10" s="13">
        <f>253+2731</f>
        <v>2984</v>
      </c>
    </row>
    <row r="11" spans="1:5" ht="15.6">
      <c r="B11" s="14" t="s">
        <v>9</v>
      </c>
      <c r="C11" s="15">
        <v>3438.84</v>
      </c>
      <c r="D11" s="16">
        <f>261+2742</f>
        <v>3003</v>
      </c>
    </row>
    <row r="12" spans="1:5" ht="15.6">
      <c r="B12" s="10" t="s">
        <v>10</v>
      </c>
      <c r="C12" s="12">
        <v>3843.06</v>
      </c>
      <c r="D12" s="13">
        <f>281+3422</f>
        <v>3703</v>
      </c>
    </row>
    <row r="13" spans="1:5" ht="15.6">
      <c r="B13" s="14" t="s">
        <v>11</v>
      </c>
      <c r="C13" s="15">
        <v>3976.15</v>
      </c>
      <c r="D13" s="16">
        <f>313+3517</f>
        <v>3830</v>
      </c>
    </row>
    <row r="14" spans="1:5" ht="15.6">
      <c r="B14" s="10" t="s">
        <v>12</v>
      </c>
      <c r="C14" s="12">
        <v>3819.77</v>
      </c>
      <c r="D14" s="13">
        <f>304+3197</f>
        <v>3501</v>
      </c>
    </row>
    <row r="15" spans="1:5" ht="15.6">
      <c r="B15" s="14" t="s">
        <v>13</v>
      </c>
      <c r="C15" s="15">
        <v>3225.81</v>
      </c>
      <c r="D15" s="16">
        <f>258+2306</f>
        <v>2564</v>
      </c>
    </row>
    <row r="16" spans="1:5" ht="15.6">
      <c r="B16" s="10" t="s">
        <v>14</v>
      </c>
      <c r="C16" s="12">
        <v>3520.41</v>
      </c>
      <c r="D16" s="13">
        <f>293+2722</f>
        <v>3015</v>
      </c>
    </row>
    <row r="17" spans="2:4" ht="15.6">
      <c r="B17" s="14" t="s">
        <v>15</v>
      </c>
      <c r="C17" s="15">
        <v>3249.4</v>
      </c>
      <c r="D17" s="16">
        <v>4182</v>
      </c>
    </row>
    <row r="18" spans="2:4" ht="16.2" thickBot="1">
      <c r="B18" s="17" t="s">
        <v>16</v>
      </c>
      <c r="C18" s="18">
        <f>SUM(C6:C17)</f>
        <v>46788.46</v>
      </c>
      <c r="D18" s="19">
        <f>SUM(D6:D17)</f>
        <v>42203</v>
      </c>
    </row>
  </sheetData>
  <mergeCells count="1">
    <mergeCell ref="B4:D4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15</vt:i4>
      </vt:variant>
    </vt:vector>
  </HeadingPairs>
  <TitlesOfParts>
    <vt:vector size="15" baseType="lpstr">
      <vt:lpstr>HISTORICO</vt:lpstr>
      <vt:lpstr>2012</vt:lpstr>
      <vt:lpstr>2013</vt:lpstr>
      <vt:lpstr>2014</vt:lpstr>
      <vt:lpstr>2015</vt:lpstr>
      <vt:lpstr>2016</vt:lpstr>
      <vt:lpstr>2017</vt:lpstr>
      <vt:lpstr>2018</vt:lpstr>
      <vt:lpstr>2019</vt:lpstr>
      <vt:lpstr>2020</vt:lpstr>
      <vt:lpstr>2021</vt:lpstr>
      <vt:lpstr>2022</vt:lpstr>
      <vt:lpstr>2023</vt:lpstr>
      <vt:lpstr>2024</vt:lpstr>
      <vt:lpstr>Gráfico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Juuh</dc:creator>
  <cp:lastModifiedBy>ISABEL</cp:lastModifiedBy>
  <cp:lastPrinted>2024-04-09T17:06:44Z</cp:lastPrinted>
  <dcterms:created xsi:type="dcterms:W3CDTF">2013-09-10T13:21:21Z</dcterms:created>
  <dcterms:modified xsi:type="dcterms:W3CDTF">2024-12-12T17:55:22Z</dcterms:modified>
</cp:coreProperties>
</file>