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e\Desktop\LABCEE_Valentina\CONTAS-NATALIA\ALTA\"/>
    </mc:Choice>
  </mc:AlternateContent>
  <bookViews>
    <workbookView xWindow="0" yWindow="0" windowWidth="23040" windowHeight="9252" firstSheet="10" activeTab="13"/>
  </bookViews>
  <sheets>
    <sheet name="2012" sheetId="2" r:id="rId1"/>
    <sheet name="2013" sheetId="3" r:id="rId2"/>
    <sheet name="2014" sheetId="4" r:id="rId3"/>
    <sheet name="2015" sheetId="5" r:id="rId4"/>
    <sheet name="2016" sheetId="7" r:id="rId5"/>
    <sheet name="2017" sheetId="8" r:id="rId6"/>
    <sheet name="2018" sheetId="6" r:id="rId7"/>
    <sheet name="2019" sheetId="10" r:id="rId8"/>
    <sheet name="2020" sheetId="11" r:id="rId9"/>
    <sheet name="2021" sheetId="12" r:id="rId10"/>
    <sheet name="2022" sheetId="13" r:id="rId11"/>
    <sheet name="2023" sheetId="14" r:id="rId12"/>
    <sheet name="2024" sheetId="15" r:id="rId13"/>
    <sheet name="GRAFICO" sheetId="9" r:id="rId14"/>
    <sheet name="HISTORICO" sheetId="1" r:id="rId15"/>
  </sheets>
  <calcPr calcId="152511"/>
</workbook>
</file>

<file path=xl/calcChain.xml><?xml version="1.0" encoding="utf-8"?>
<calcChain xmlns="http://schemas.openxmlformats.org/spreadsheetml/2006/main">
  <c r="D13" i="9" l="1"/>
  <c r="D12" i="9"/>
  <c r="D11" i="9"/>
  <c r="D10" i="9"/>
  <c r="D9" i="9"/>
  <c r="D8" i="9"/>
  <c r="D7" i="9"/>
  <c r="D6" i="9"/>
  <c r="D5" i="9"/>
  <c r="D13" i="15" l="1"/>
  <c r="D12" i="15"/>
  <c r="D10" i="15"/>
  <c r="D11" i="15"/>
  <c r="D9" i="15"/>
  <c r="D8" i="15"/>
  <c r="D7" i="15"/>
  <c r="D25" i="1"/>
  <c r="C25" i="1"/>
  <c r="D6" i="15"/>
  <c r="D14" i="14"/>
  <c r="D17" i="14"/>
  <c r="C18" i="15"/>
  <c r="D16" i="14"/>
  <c r="D15" i="14"/>
  <c r="D12" i="14"/>
  <c r="D13" i="14"/>
  <c r="D11" i="14"/>
  <c r="D10" i="14"/>
  <c r="D9" i="14"/>
  <c r="D17" i="12"/>
  <c r="D6" i="13"/>
  <c r="D7" i="13"/>
  <c r="D8" i="13"/>
  <c r="D9" i="13"/>
  <c r="D10" i="13"/>
  <c r="D11" i="13"/>
  <c r="D12" i="13"/>
  <c r="D13" i="13"/>
  <c r="D14" i="13"/>
  <c r="D15" i="13"/>
  <c r="D16" i="13"/>
  <c r="D17" i="13"/>
  <c r="D8" i="14"/>
  <c r="D7" i="14"/>
  <c r="D6" i="14"/>
  <c r="C18" i="14"/>
  <c r="D18" i="15" l="1"/>
  <c r="D18" i="14"/>
  <c r="C18" i="13" l="1"/>
  <c r="C24" i="1" s="1"/>
  <c r="D18" i="13" l="1"/>
  <c r="D24" i="1" s="1"/>
  <c r="D16" i="12"/>
  <c r="D15" i="12"/>
  <c r="D14" i="12"/>
  <c r="D13" i="12"/>
  <c r="D12" i="12"/>
  <c r="D11" i="12"/>
  <c r="D7" i="12"/>
  <c r="D8" i="12"/>
  <c r="D9" i="12"/>
  <c r="D10" i="12"/>
  <c r="D6" i="12"/>
  <c r="C18" i="12"/>
  <c r="C23" i="1" s="1"/>
  <c r="D17" i="11"/>
  <c r="D16" i="11"/>
  <c r="D15" i="11"/>
  <c r="D14" i="11"/>
  <c r="D13" i="11"/>
  <c r="D12" i="11"/>
  <c r="D11" i="11"/>
  <c r="D10" i="11"/>
  <c r="D18" i="12" l="1"/>
  <c r="D23" i="1" s="1"/>
  <c r="D9" i="11"/>
  <c r="D8" i="11" l="1"/>
  <c r="D7" i="11"/>
  <c r="D6" i="11"/>
  <c r="C18" i="11"/>
  <c r="C22" i="1" s="1"/>
  <c r="D17" i="10"/>
  <c r="D16" i="10"/>
  <c r="D15" i="10"/>
  <c r="D14" i="10"/>
  <c r="D13" i="10"/>
  <c r="D12" i="10"/>
  <c r="D11" i="10"/>
  <c r="C18" i="2"/>
  <c r="D7" i="10"/>
  <c r="C18" i="6"/>
  <c r="C20" i="1" s="1"/>
  <c r="C18" i="10"/>
  <c r="C21" i="1" s="1"/>
  <c r="D18" i="8"/>
  <c r="C18" i="8"/>
  <c r="D6" i="10"/>
  <c r="D17" i="6"/>
  <c r="D18" i="6" s="1"/>
  <c r="D20" i="1" s="1"/>
  <c r="D18" i="11" l="1"/>
  <c r="D22" i="1" s="1"/>
  <c r="D18" i="10"/>
  <c r="D21" i="1" s="1"/>
  <c r="C14" i="1"/>
  <c r="D18" i="5"/>
  <c r="D17" i="1" s="1"/>
  <c r="C18" i="5"/>
  <c r="C17" i="1" s="1"/>
  <c r="D18" i="4"/>
  <c r="D16" i="1" s="1"/>
  <c r="C18" i="4"/>
  <c r="C16" i="1" s="1"/>
  <c r="D18" i="3"/>
  <c r="D15" i="1" s="1"/>
  <c r="C18" i="3"/>
  <c r="C15" i="1" s="1"/>
  <c r="D18" i="2"/>
  <c r="D14" i="1" s="1"/>
  <c r="D19" i="1" l="1"/>
  <c r="C19" i="1"/>
  <c r="D18" i="7" l="1"/>
  <c r="D18" i="1" s="1"/>
  <c r="C18" i="7"/>
  <c r="C18" i="1" s="1"/>
</calcChain>
</file>

<file path=xl/sharedStrings.xml><?xml version="1.0" encoding="utf-8"?>
<sst xmlns="http://schemas.openxmlformats.org/spreadsheetml/2006/main" count="229" uniqueCount="20">
  <si>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</si>
  <si>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</si>
  <si>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</si>
  <si>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</si>
  <si>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</si>
  <si>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</si>
  <si>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</si>
  <si>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</si>
  <si>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</si>
  <si>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</si>
  <si>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</si>
  <si>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</si>
  <si>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</si>
  <si>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</si>
  <si>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</si>
  <si>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</si>
  <si>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</si>
  <si>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</si>
  <si>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</si>
  <si>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COTADA - CENTRO DE ENGENHARIAS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</si>
</sst>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sz val="36"/>
      <color theme="1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/>
    <xf numFmtId="0" fontId="6" fillId="0" borderId="1" xfId="0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4" fontId="6" fillId="3" borderId="0" xfId="0" applyNumberFormat="1" applyFont="1" applyFill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" fontId="6" fillId="4" borderId="0" xfId="0" applyNumberFormat="1" applyFont="1" applyFill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0" borderId="1" xfId="0" applyBorder="1"/>
    <xf numFmtId="3" fontId="6" fillId="3" borderId="0" xfId="0" applyNumberFormat="1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166" fontId="6" fillId="3" borderId="10" xfId="0" applyNumberFormat="1" applyFont="1" applyFill="1" applyBorder="1" applyAlignment="1">
      <alignment horizontal="center"/>
    </xf>
    <xf numFmtId="166" fontId="6" fillId="3" borderId="0" xfId="0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166" fontId="6" fillId="3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6" fontId="6" fillId="3" borderId="0" xfId="0" applyNumberFormat="1" applyFont="1" applyFill="1" applyBorder="1" applyAlignment="1">
      <alignment horizontal="center"/>
    </xf>
    <xf numFmtId="165" fontId="6" fillId="3" borderId="0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65" fontId="6" fillId="3" borderId="4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>
      <alignment horizont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86081422322826E-2"/>
          <c:y val="3.6479956589736393E-2"/>
          <c:w val="0.97047726716780069"/>
          <c:h val="0.81575809873080962"/>
        </c:manualLayout>
      </c:layout>
      <c:lineChart>
        <c:grouping val="standard"/>
        <c:varyColors val="0"/>
        <c:ser>
          <c:idx val="0"/>
          <c:order val="0"/>
          <c:tx>
            <c:strRef>
              <c:f>GRAFICO!$C$4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840540908039113E-2"/>
                  <c:y val="4.7261177852922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B1C-4AAF-9DAD-796A8F4364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7292688046429036E-2"/>
                  <c:y val="5.0037187904668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B1C-4AAF-9DAD-796A8F4364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710815414056771E-2"/>
                  <c:y val="9.3852077898970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5A7-4800-823F-29EF7E9F26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515864324155318E-2"/>
                  <c:y val="5.849130542178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F04-406C-BB81-80FEE9EC4A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6363737452119079E-2"/>
                  <c:y val="8.4771286379082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95B-41C6-9D71-B85B290E7B04}"/>
                </c:ext>
                <c:ext xmlns:c15="http://schemas.microsoft.com/office/drawing/2012/chart" uri="{CE6537A1-D6FC-4f65-9D91-7224C49458BB}">
                  <c15:layout>
                    <c:manualLayout>
                      <c:w val="0.12110636310710511"/>
                      <c:h val="6.7090546313819513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5524280544171526E-2"/>
                  <c:y val="5.625381303450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F04-406C-BB81-80FEE9EC4A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105418959396616E-2"/>
                  <c:y val="0.141119359234131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95B-41C6-9D71-B85B290E7B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988705300605623E-2"/>
                  <c:y val="4.8832200581245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95B-41C6-9D71-B85B290E7B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3303084684889988E-2"/>
                  <c:y val="6.8177639435479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95B-41C6-9D71-B85B290E7B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9213921310020942E-2"/>
                  <c:y val="6.4803725633723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95B-41C6-9D71-B85B290E7B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364726521869267E-2"/>
                  <c:y val="0.111149975356535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95B-41C6-9D71-B85B290E7B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712266845533503E-3"/>
                  <c:y val="6.462230344226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B1C-4AAF-9DAD-796A8F4364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GRAFICO!$B$5:$B$16</c:f>
              <c:numCache>
                <c:formatCode>mmm\-yy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GRAFICO!$C$5:$C$16</c:f>
              <c:numCache>
                <c:formatCode>"R$"\ #,##0.00</c:formatCode>
                <c:ptCount val="12"/>
                <c:pt idx="0">
                  <c:v>9536.48</c:v>
                </c:pt>
                <c:pt idx="1">
                  <c:v>9549.31</c:v>
                </c:pt>
                <c:pt idx="2">
                  <c:v>9089.33</c:v>
                </c:pt>
                <c:pt idx="3" formatCode="&quot;R$&quot;#,##0.00">
                  <c:v>13495.06</c:v>
                </c:pt>
                <c:pt idx="4" formatCode="&quot;R$&quot;#,##0.00">
                  <c:v>13471.26</c:v>
                </c:pt>
                <c:pt idx="5">
                  <c:v>8845.27</c:v>
                </c:pt>
                <c:pt idx="6">
                  <c:v>5463.21</c:v>
                </c:pt>
                <c:pt idx="7" formatCode="&quot;R$&quot;#,##0.00">
                  <c:v>7692.73</c:v>
                </c:pt>
                <c:pt idx="8" formatCode="&quot;R$&quot;#,##0.00">
                  <c:v>12949.99</c:v>
                </c:pt>
                <c:pt idx="9">
                  <c:v>12518.07</c:v>
                </c:pt>
                <c:pt idx="10">
                  <c:v>10799.99</c:v>
                </c:pt>
                <c:pt idx="11" formatCode="&quot;R$&quot;#,##0.00">
                  <c:v>11772.9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95B-41C6-9D71-B85B290E7B04}"/>
            </c:ext>
          </c:extLst>
        </c:ser>
        <c:ser>
          <c:idx val="1"/>
          <c:order val="1"/>
          <c:tx>
            <c:strRef>
              <c:f>GRAFICO!$D$4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0838802320494673E-2"/>
                  <c:y val="-4.7700231176293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B1C-4AAF-9DAD-796A8F4364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812166690346598E-3"/>
                  <c:y val="-1.16278963304372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B1C-4AAF-9DAD-796A8F4364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553352639786154E-3"/>
                  <c:y val="-3.4184794434968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B1C-4AAF-9DAD-796A8F4364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167093209103492E-2"/>
                  <c:y val="-2.8404641318081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B1C-4AAF-9DAD-796A8F4364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756338870632701E-2"/>
                  <c:y val="-2.0624531641624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04-406C-BB81-80FEE9EC4A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717574105142917E-2"/>
                  <c:y val="-2.4628743529902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295B-41C6-9D71-B85B290E7B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593898551684442E-2"/>
                  <c:y val="-3.1335943435401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95B-41C6-9D71-B85B290E7B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841169286373903E-2"/>
                  <c:y val="-2.1211602382101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04-406C-BB81-80FEE9EC4A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127139372395599E-2"/>
                  <c:y val="-2.5330787260341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95B-41C6-9D71-B85B290E7B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23066686563305E-2"/>
                  <c:y val="-1.8599780243967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F04-406C-BB81-80FEE9EC4A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295564858516275E-2"/>
                  <c:y val="-1.8324650509466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295B-41C6-9D71-B85B290E7B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1078582875959841E-2"/>
                  <c:y val="1.6075795572426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295B-41C6-9D71-B85B290E7B0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GRAFICO!$B$5:$B$16</c:f>
              <c:numCache>
                <c:formatCode>mmm\-yy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GRAFICO!$D$5:$D$16</c:f>
              <c:numCache>
                <c:formatCode>#,##0</c:formatCode>
                <c:ptCount val="12"/>
                <c:pt idx="0">
                  <c:v>10987</c:v>
                </c:pt>
                <c:pt idx="1">
                  <c:v>10963</c:v>
                </c:pt>
                <c:pt idx="2">
                  <c:v>10307</c:v>
                </c:pt>
                <c:pt idx="3">
                  <c:v>15036</c:v>
                </c:pt>
                <c:pt idx="4">
                  <c:v>13823</c:v>
                </c:pt>
                <c:pt idx="5">
                  <c:v>9820</c:v>
                </c:pt>
                <c:pt idx="6">
                  <c:v>5251</c:v>
                </c:pt>
                <c:pt idx="7">
                  <c:v>8538</c:v>
                </c:pt>
                <c:pt idx="8">
                  <c:v>14545</c:v>
                </c:pt>
                <c:pt idx="9">
                  <c:v>13939</c:v>
                </c:pt>
                <c:pt idx="10">
                  <c:v>11459</c:v>
                </c:pt>
                <c:pt idx="11">
                  <c:v>12413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295B-41C6-9D71-B85B290E7B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289768"/>
        <c:axId val="394285456"/>
      </c:lineChart>
      <c:dateAx>
        <c:axId val="394289768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</c:majorGridlines>
        <c:numFmt formatCode="mmm\-yy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2700000" vert="horz"/>
          <a:lstStyle/>
          <a:p>
            <a:pPr>
              <a:defRPr sz="900" b="1">
                <a:latin typeface="Tw Cen MT" pitchFamily="34" charset="0"/>
              </a:defRPr>
            </a:pPr>
            <a:endParaRPr lang="pt-BR"/>
          </a:p>
        </c:txPr>
        <c:crossAx val="394285456"/>
        <c:crosses val="autoZero"/>
        <c:auto val="1"/>
        <c:lblOffset val="100"/>
        <c:baseTimeUnit val="months"/>
      </c:dateAx>
      <c:valAx>
        <c:axId val="394285456"/>
        <c:scaling>
          <c:orientation val="minMax"/>
          <c:max val="23000"/>
        </c:scaling>
        <c:delete val="1"/>
        <c:axPos val="l"/>
        <c:numFmt formatCode="&quot;R$&quot;\ #,##0.00" sourceLinked="1"/>
        <c:majorTickMark val="out"/>
        <c:minorTickMark val="none"/>
        <c:tickLblPos val="nextTo"/>
        <c:crossAx val="394289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3844656828281033E-2"/>
          <c:y val="4.0933668347324398E-2"/>
          <c:w val="0.21847619047619113"/>
          <c:h val="0.1054255814501192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>
              <a:latin typeface="Tw Cen MT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303598139602832E-2"/>
          <c:y val="5.6050324997718864E-2"/>
          <c:w val="0.94043133000534196"/>
          <c:h val="0.82640014510381321"/>
        </c:manualLayout>
      </c:layout>
      <c:lineChart>
        <c:grouping val="standard"/>
        <c:varyColors val="0"/>
        <c:ser>
          <c:idx val="1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0661217154581514E-2"/>
                  <c:y val="1.4662813361565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8351093472967767E-2"/>
                  <c:y val="2.911363014367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705184653766424E-2"/>
                  <c:y val="3.4148802828217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159300832692624E-2"/>
                  <c:y val="1.8803578124162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47286109205139E-2"/>
                  <c:y val="2.1590658310568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474384338964293E-2"/>
                  <c:y val="3.5948363597407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389131720087646E-2"/>
                  <c:y val="7.1818342984719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4371077661960398E-2"/>
                  <c:y val="-3.105808093006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392153365247671E-2"/>
                  <c:y val="4.5272960511837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988496313320851E-2"/>
                  <c:y val="5.6172058247320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83586813527859E-2"/>
                  <c:y val="-2.9760881116854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7638641187103913E-2"/>
                  <c:y val="3.2675244862684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5F-40C3-9056-38AB694B50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404293465233777E-3"/>
                  <c:y val="3.7940379403794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4E-4D14-99D2-F5C3C656EB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622594492667529E-3"/>
                  <c:y val="-2.1813224267212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815-4D6B-BB70-A383C9939E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5.1553384886718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C-4CF3-BB69-1DC0605323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HISTORICO!$B$11:$B$25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HISTORICO!$C$11:$C$25</c:f>
              <c:numCache>
                <c:formatCode>"R$"\ #,##0.00</c:formatCode>
                <c:ptCount val="15"/>
                <c:pt idx="0">
                  <c:v>597.29999999999995</c:v>
                </c:pt>
                <c:pt idx="1">
                  <c:v>2418.16</c:v>
                </c:pt>
                <c:pt idx="2">
                  <c:v>4361.59</c:v>
                </c:pt>
                <c:pt idx="3">
                  <c:v>6403.1200000000008</c:v>
                </c:pt>
                <c:pt idx="4">
                  <c:v>8354.16</c:v>
                </c:pt>
                <c:pt idx="5">
                  <c:v>22114.780000000002</c:v>
                </c:pt>
                <c:pt idx="6">
                  <c:v>74646.3</c:v>
                </c:pt>
                <c:pt idx="7">
                  <c:v>82436</c:v>
                </c:pt>
                <c:pt idx="8">
                  <c:v>80497.259999999995</c:v>
                </c:pt>
                <c:pt idx="9">
                  <c:v>107395.70999999999</c:v>
                </c:pt>
                <c:pt idx="10">
                  <c:v>129363.41</c:v>
                </c:pt>
                <c:pt idx="11">
                  <c:v>68386.84</c:v>
                </c:pt>
                <c:pt idx="12">
                  <c:v>61467.820000000007</c:v>
                </c:pt>
                <c:pt idx="13">
                  <c:v>91627.890000000014</c:v>
                </c:pt>
                <c:pt idx="14">
                  <c:v>120495.29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D93-4292-9856-6E731525934D}"/>
            </c:ext>
          </c:extLst>
        </c:ser>
        <c:ser>
          <c:idx val="2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8632882288502056E-2"/>
                  <c:y val="-2.6239139436008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968015057822715E-2"/>
                  <c:y val="-2.6825113118529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506431864227061E-2"/>
                  <c:y val="-3.4309668346671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252852912014515E-2"/>
                  <c:y val="-3.0938494651358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336786810028896E-2"/>
                  <c:y val="-3.0106758127626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7531102017965787E-2"/>
                  <c:y val="-1.774793488237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894127441543246E-2"/>
                  <c:y val="-2.4467524381538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7137393504279345E-2"/>
                  <c:y val="-3.398719331862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8911323831042954E-2"/>
                  <c:y val="-3.1629819278725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1716877791354E-2"/>
                  <c:y val="-3.2049122694019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159796541401595E-2"/>
                  <c:y val="-4.2635621467561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D93-4292-9856-6E73152593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91774713796027E-2"/>
                  <c:y val="-4.6435545250095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45F-40C3-9056-38AB694B50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5617173860935052E-2"/>
                  <c:y val="-3.7940379403794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4E-4D14-99D2-F5C3C656EB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399916937045963E-2"/>
                  <c:y val="-1.8993352326685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C-4CF3-BB69-1DC0605323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HISTORICO!$B$11:$B$25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HISTORICO!$D$11:$D$25</c:f>
              <c:numCache>
                <c:formatCode>#,##0</c:formatCode>
                <c:ptCount val="15"/>
                <c:pt idx="0">
                  <c:v>1222</c:v>
                </c:pt>
                <c:pt idx="1">
                  <c:v>5599</c:v>
                </c:pt>
                <c:pt idx="2">
                  <c:v>9517</c:v>
                </c:pt>
                <c:pt idx="3">
                  <c:v>13231</c:v>
                </c:pt>
                <c:pt idx="4">
                  <c:v>21062</c:v>
                </c:pt>
                <c:pt idx="5">
                  <c:v>54684</c:v>
                </c:pt>
                <c:pt idx="6">
                  <c:v>109820</c:v>
                </c:pt>
                <c:pt idx="7">
                  <c:v>116307</c:v>
                </c:pt>
                <c:pt idx="8">
                  <c:v>119509</c:v>
                </c:pt>
                <c:pt idx="9">
                  <c:v>126822</c:v>
                </c:pt>
                <c:pt idx="10">
                  <c:v>143625</c:v>
                </c:pt>
                <c:pt idx="11">
                  <c:v>74245</c:v>
                </c:pt>
                <c:pt idx="12">
                  <c:v>67126</c:v>
                </c:pt>
                <c:pt idx="13">
                  <c:v>108331</c:v>
                </c:pt>
                <c:pt idx="14">
                  <c:v>141663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D93-4292-9856-6E7315259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289376"/>
        <c:axId val="394286632"/>
      </c:lineChart>
      <c:catAx>
        <c:axId val="394289376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900" b="1">
                <a:latin typeface="Tw Cen MT" pitchFamily="34" charset="0"/>
              </a:defRPr>
            </a:pPr>
            <a:endParaRPr lang="pt-BR"/>
          </a:p>
        </c:txPr>
        <c:crossAx val="394286632"/>
        <c:crosses val="autoZero"/>
        <c:auto val="1"/>
        <c:lblAlgn val="ctr"/>
        <c:lblOffset val="200"/>
        <c:noMultiLvlLbl val="0"/>
      </c:catAx>
      <c:valAx>
        <c:axId val="394286632"/>
        <c:scaling>
          <c:orientation val="minMax"/>
        </c:scaling>
        <c:delete val="1"/>
        <c:axPos val="l"/>
        <c:numFmt formatCode="&quot;R$&quot;\ #,##0.00" sourceLinked="1"/>
        <c:majorTickMark val="out"/>
        <c:minorTickMark val="none"/>
        <c:tickLblPos val="nextTo"/>
        <c:crossAx val="394289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0935507929583628E-2"/>
          <c:y val="5.4336827528460807E-2"/>
          <c:w val="0.25182536926693527"/>
          <c:h val="8.9500026782366654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</xdr:row>
      <xdr:rowOff>57147</xdr:rowOff>
    </xdr:from>
    <xdr:to>
      <xdr:col>15</xdr:col>
      <xdr:colOff>274320</xdr:colOff>
      <xdr:row>19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470716</xdr:colOff>
      <xdr:row>3</xdr:row>
      <xdr:rowOff>0</xdr:rowOff>
    </xdr:from>
    <xdr:to>
      <xdr:col>18</xdr:col>
      <xdr:colOff>381000</xdr:colOff>
      <xdr:row>25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"/>
      <c r="B5" s="35" t="s">
        <v>2</v>
      </c>
      <c r="C5" s="38" t="s">
        <v>18</v>
      </c>
      <c r="D5" s="37" t="s">
        <v>3</v>
      </c>
    </row>
    <row r="6" spans="1:6" ht="15.6" x14ac:dyDescent="0.3">
      <c r="B6" s="9" t="s">
        <v>4</v>
      </c>
      <c r="C6" s="12">
        <v>454.07</v>
      </c>
      <c r="D6" s="13">
        <v>938</v>
      </c>
    </row>
    <row r="7" spans="1:6" ht="15.6" x14ac:dyDescent="0.3">
      <c r="B7" s="4" t="s">
        <v>5</v>
      </c>
      <c r="C7" s="5">
        <v>516.12</v>
      </c>
      <c r="D7" s="6">
        <v>1058</v>
      </c>
    </row>
    <row r="8" spans="1:6" ht="15.6" x14ac:dyDescent="0.3">
      <c r="B8" s="9" t="s">
        <v>6</v>
      </c>
      <c r="C8" s="12">
        <v>473.13</v>
      </c>
      <c r="D8" s="13">
        <v>970</v>
      </c>
    </row>
    <row r="9" spans="1:6" ht="15.6" x14ac:dyDescent="0.3">
      <c r="B9" s="4" t="s">
        <v>7</v>
      </c>
      <c r="C9" s="5">
        <v>399.16</v>
      </c>
      <c r="D9" s="6">
        <v>810</v>
      </c>
    </row>
    <row r="10" spans="1:6" ht="15.6" x14ac:dyDescent="0.3">
      <c r="B10" s="9" t="s">
        <v>8</v>
      </c>
      <c r="C10" s="12">
        <v>578.09</v>
      </c>
      <c r="D10" s="13">
        <v>1170</v>
      </c>
    </row>
    <row r="11" spans="1:6" ht="15.6" x14ac:dyDescent="0.3">
      <c r="B11" s="4" t="s">
        <v>9</v>
      </c>
      <c r="C11" s="5">
        <v>515.21</v>
      </c>
      <c r="D11" s="6">
        <v>1069</v>
      </c>
    </row>
    <row r="12" spans="1:6" ht="15.6" x14ac:dyDescent="0.3">
      <c r="B12" s="9" t="s">
        <v>10</v>
      </c>
      <c r="C12" s="12">
        <v>501.97</v>
      </c>
      <c r="D12" s="13">
        <v>1053</v>
      </c>
    </row>
    <row r="13" spans="1:6" ht="15.6" x14ac:dyDescent="0.3">
      <c r="B13" s="4" t="s">
        <v>11</v>
      </c>
      <c r="C13" s="5">
        <v>467.16</v>
      </c>
      <c r="D13" s="6">
        <v>977</v>
      </c>
    </row>
    <row r="14" spans="1:6" ht="15.6" x14ac:dyDescent="0.3">
      <c r="B14" s="9" t="s">
        <v>12</v>
      </c>
      <c r="C14" s="12">
        <v>333.02</v>
      </c>
      <c r="D14" s="13">
        <v>682</v>
      </c>
    </row>
    <row r="15" spans="1:6" ht="15.6" x14ac:dyDescent="0.3">
      <c r="B15" s="4" t="s">
        <v>13</v>
      </c>
      <c r="C15" s="7">
        <v>573.66999999999996</v>
      </c>
      <c r="D15" s="8">
        <v>1180</v>
      </c>
    </row>
    <row r="16" spans="1:6" ht="15.6" x14ac:dyDescent="0.3">
      <c r="B16" s="9" t="s">
        <v>14</v>
      </c>
      <c r="C16" s="10">
        <v>795.76</v>
      </c>
      <c r="D16" s="11">
        <v>1662</v>
      </c>
    </row>
    <row r="17" spans="2:4" ht="15.6" x14ac:dyDescent="0.3">
      <c r="B17" s="4" t="s">
        <v>15</v>
      </c>
      <c r="C17" s="7">
        <v>795.76</v>
      </c>
      <c r="D17" s="8">
        <v>1662</v>
      </c>
    </row>
    <row r="18" spans="2:4" ht="16.2" thickBot="1" x14ac:dyDescent="0.35">
      <c r="B18" s="14" t="s">
        <v>16</v>
      </c>
      <c r="C18" s="15">
        <f>SUM(C6:C17)</f>
        <v>6403.1200000000008</v>
      </c>
      <c r="D18" s="16">
        <f>SUM(D6:D17)</f>
        <v>13231</v>
      </c>
    </row>
    <row r="19" spans="2:4" x14ac:dyDescent="0.3">
      <c r="C19" s="3"/>
      <c r="D19" s="3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6"/>
      <c r="B5" s="36" t="s">
        <v>2</v>
      </c>
      <c r="C5" s="36" t="s">
        <v>18</v>
      </c>
      <c r="D5" s="37" t="s">
        <v>3</v>
      </c>
    </row>
    <row r="6" spans="1:6" ht="15.6" x14ac:dyDescent="0.3">
      <c r="A6" s="27"/>
      <c r="B6" s="9" t="s">
        <v>4</v>
      </c>
      <c r="C6" s="12">
        <v>4477.5600000000004</v>
      </c>
      <c r="D6" s="13">
        <f>4028+440</f>
        <v>4468</v>
      </c>
    </row>
    <row r="7" spans="1:6" ht="15.6" x14ac:dyDescent="0.3">
      <c r="A7" s="27"/>
      <c r="B7" s="4" t="s">
        <v>5</v>
      </c>
      <c r="C7" s="5">
        <v>4310.75</v>
      </c>
      <c r="D7" s="41">
        <f>5120+503</f>
        <v>5623</v>
      </c>
      <c r="E7" s="43"/>
    </row>
    <row r="8" spans="1:6" ht="15.6" x14ac:dyDescent="0.3">
      <c r="A8" s="27"/>
      <c r="B8" s="9" t="s">
        <v>6</v>
      </c>
      <c r="C8" s="12">
        <v>4531.24</v>
      </c>
      <c r="D8" s="13">
        <f>4851+464</f>
        <v>5315</v>
      </c>
    </row>
    <row r="9" spans="1:6" ht="15.6" x14ac:dyDescent="0.3">
      <c r="A9" s="27"/>
      <c r="B9" s="4" t="s">
        <v>7</v>
      </c>
      <c r="C9" s="5">
        <v>4870.04</v>
      </c>
      <c r="D9" s="6">
        <f>4844+593</f>
        <v>5437</v>
      </c>
    </row>
    <row r="10" spans="1:6" ht="15.6" x14ac:dyDescent="0.3">
      <c r="A10" s="27"/>
      <c r="B10" s="9" t="s">
        <v>8</v>
      </c>
      <c r="C10" s="12">
        <v>4202.1499999999996</v>
      </c>
      <c r="D10" s="44">
        <f>4493+490</f>
        <v>4983</v>
      </c>
      <c r="E10" s="43"/>
    </row>
    <row r="11" spans="1:6" ht="15.6" x14ac:dyDescent="0.3">
      <c r="A11" s="27"/>
      <c r="B11" s="4" t="s">
        <v>9</v>
      </c>
      <c r="C11" s="5">
        <v>4146.57</v>
      </c>
      <c r="D11" s="6">
        <f>468+4444</f>
        <v>4912</v>
      </c>
    </row>
    <row r="12" spans="1:6" ht="15.6" x14ac:dyDescent="0.3">
      <c r="A12" s="27"/>
      <c r="B12" s="9" t="s">
        <v>10</v>
      </c>
      <c r="C12" s="12">
        <v>4569.8999999999996</v>
      </c>
      <c r="D12" s="13">
        <f>516+4773</f>
        <v>5289</v>
      </c>
    </row>
    <row r="13" spans="1:6" ht="15.6" x14ac:dyDescent="0.3">
      <c r="A13" s="27"/>
      <c r="B13" s="4" t="s">
        <v>11</v>
      </c>
      <c r="C13" s="5">
        <v>5435.26</v>
      </c>
      <c r="D13" s="6">
        <f>599+5266</f>
        <v>5865</v>
      </c>
    </row>
    <row r="14" spans="1:6" ht="15.6" x14ac:dyDescent="0.3">
      <c r="A14" s="27"/>
      <c r="B14" s="9" t="s">
        <v>12</v>
      </c>
      <c r="C14" s="12">
        <v>5937.83</v>
      </c>
      <c r="D14" s="13">
        <f>5703+620</f>
        <v>6323</v>
      </c>
    </row>
    <row r="15" spans="1:6" ht="15.6" x14ac:dyDescent="0.3">
      <c r="A15" s="27"/>
      <c r="B15" s="4" t="s">
        <v>13</v>
      </c>
      <c r="C15" s="5">
        <v>6113.06</v>
      </c>
      <c r="D15" s="6">
        <f>5454+553</f>
        <v>6007</v>
      </c>
    </row>
    <row r="16" spans="1:6" ht="15.6" x14ac:dyDescent="0.3">
      <c r="A16" s="27"/>
      <c r="B16" s="9" t="s">
        <v>14</v>
      </c>
      <c r="C16" s="12">
        <v>6130.41</v>
      </c>
      <c r="D16" s="13">
        <f>5782+549</f>
        <v>6331</v>
      </c>
    </row>
    <row r="17" spans="1:4" ht="15.6" x14ac:dyDescent="0.3">
      <c r="A17" s="27"/>
      <c r="B17" s="4" t="s">
        <v>15</v>
      </c>
      <c r="C17" s="5">
        <v>6743.05</v>
      </c>
      <c r="D17" s="6">
        <f>6023+550</f>
        <v>6573</v>
      </c>
    </row>
    <row r="18" spans="1:4" ht="16.2" thickBot="1" x14ac:dyDescent="0.35">
      <c r="B18" s="17" t="s">
        <v>16</v>
      </c>
      <c r="C18" s="18">
        <f>SUM(C6:C17)</f>
        <v>61467.820000000007</v>
      </c>
      <c r="D18" s="19">
        <f>SUM(D6:D17)</f>
        <v>67126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17" sqref="D17"/>
    </sheetView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6"/>
      <c r="B5" s="36" t="s">
        <v>2</v>
      </c>
      <c r="C5" s="36" t="s">
        <v>18</v>
      </c>
      <c r="D5" s="37" t="s">
        <v>3</v>
      </c>
    </row>
    <row r="6" spans="1:6" ht="15.6" x14ac:dyDescent="0.3">
      <c r="A6" s="27"/>
      <c r="B6" s="9" t="s">
        <v>4</v>
      </c>
      <c r="C6" s="12">
        <v>7308.13</v>
      </c>
      <c r="D6" s="13">
        <f>6035+604</f>
        <v>6639</v>
      </c>
    </row>
    <row r="7" spans="1:6" ht="15.6" x14ac:dyDescent="0.3">
      <c r="A7" s="27"/>
      <c r="B7" s="4" t="s">
        <v>5</v>
      </c>
      <c r="C7" s="5">
        <v>6690.27</v>
      </c>
      <c r="D7" s="41">
        <f>6199+513</f>
        <v>6712</v>
      </c>
      <c r="E7" s="43"/>
    </row>
    <row r="8" spans="1:6" ht="15.6" x14ac:dyDescent="0.3">
      <c r="A8" s="27"/>
      <c r="B8" s="9" t="s">
        <v>6</v>
      </c>
      <c r="C8" s="12">
        <v>6762.71</v>
      </c>
      <c r="D8" s="13">
        <f>5796+558</f>
        <v>6354</v>
      </c>
    </row>
    <row r="9" spans="1:6" ht="15.6" x14ac:dyDescent="0.3">
      <c r="A9" s="27"/>
      <c r="B9" s="4" t="s">
        <v>7</v>
      </c>
      <c r="C9" s="5">
        <v>8110.75</v>
      </c>
      <c r="D9" s="6">
        <f>678+7126</f>
        <v>7804</v>
      </c>
    </row>
    <row r="10" spans="1:6" ht="15.6" x14ac:dyDescent="0.3">
      <c r="A10" s="27"/>
      <c r="B10" s="9" t="s">
        <v>8</v>
      </c>
      <c r="C10" s="12">
        <v>6099.9</v>
      </c>
      <c r="D10" s="44">
        <f>551+5897</f>
        <v>6448</v>
      </c>
      <c r="E10" s="43"/>
    </row>
    <row r="11" spans="1:6" ht="15.6" x14ac:dyDescent="0.3">
      <c r="A11" s="27"/>
      <c r="B11" s="4" t="s">
        <v>9</v>
      </c>
      <c r="C11" s="5">
        <v>6282.29</v>
      </c>
      <c r="D11" s="6">
        <f>738+6807</f>
        <v>7545</v>
      </c>
    </row>
    <row r="12" spans="1:6" ht="15.6" x14ac:dyDescent="0.3">
      <c r="A12" s="27"/>
      <c r="B12" s="9" t="s">
        <v>10</v>
      </c>
      <c r="C12" s="12">
        <v>6992.66</v>
      </c>
      <c r="D12" s="13">
        <f>848+8304</f>
        <v>9152</v>
      </c>
    </row>
    <row r="13" spans="1:6" ht="15.6" x14ac:dyDescent="0.3">
      <c r="A13" s="27"/>
      <c r="B13" s="4" t="s">
        <v>11</v>
      </c>
      <c r="C13" s="5">
        <v>6370.74</v>
      </c>
      <c r="D13" s="6">
        <f>629+7805</f>
        <v>8434</v>
      </c>
    </row>
    <row r="14" spans="1:6" ht="15.6" x14ac:dyDescent="0.3">
      <c r="A14" s="27"/>
      <c r="B14" s="9" t="s">
        <v>12</v>
      </c>
      <c r="C14" s="12">
        <v>10392.09</v>
      </c>
      <c r="D14" s="13">
        <f>1643+11618</f>
        <v>13261</v>
      </c>
    </row>
    <row r="15" spans="1:6" ht="15.6" x14ac:dyDescent="0.3">
      <c r="A15" s="27"/>
      <c r="B15" s="4" t="s">
        <v>13</v>
      </c>
      <c r="C15" s="5">
        <v>8867.7199999999993</v>
      </c>
      <c r="D15" s="6">
        <f>1437+11183</f>
        <v>12620</v>
      </c>
    </row>
    <row r="16" spans="1:6" ht="15.6" x14ac:dyDescent="0.3">
      <c r="A16" s="27"/>
      <c r="B16" s="9" t="s">
        <v>14</v>
      </c>
      <c r="C16" s="12">
        <v>8447.2000000000007</v>
      </c>
      <c r="D16" s="13">
        <f>1219+10423</f>
        <v>11642</v>
      </c>
    </row>
    <row r="17" spans="1:4" ht="15.6" x14ac:dyDescent="0.3">
      <c r="A17" s="27"/>
      <c r="B17" s="4" t="s">
        <v>15</v>
      </c>
      <c r="C17" s="5">
        <v>9303.43</v>
      </c>
      <c r="D17" s="6">
        <f>1227+10493</f>
        <v>11720</v>
      </c>
    </row>
    <row r="18" spans="1:4" ht="16.2" thickBot="1" x14ac:dyDescent="0.35">
      <c r="B18" s="17" t="s">
        <v>16</v>
      </c>
      <c r="C18" s="18">
        <f>SUM(C6:C17)</f>
        <v>91627.890000000014</v>
      </c>
      <c r="D18" s="19">
        <f>SUM(D6:D17)</f>
        <v>108331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B1" workbookViewId="0">
      <selection activeCell="C17" sqref="C17:D17"/>
    </sheetView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6"/>
      <c r="B5" s="35" t="s">
        <v>2</v>
      </c>
      <c r="C5" s="36" t="s">
        <v>18</v>
      </c>
      <c r="D5" s="37" t="s">
        <v>3</v>
      </c>
    </row>
    <row r="6" spans="1:6" ht="15.6" x14ac:dyDescent="0.3">
      <c r="A6" s="27"/>
      <c r="B6" s="9" t="s">
        <v>4</v>
      </c>
      <c r="C6" s="12">
        <v>7599.57</v>
      </c>
      <c r="D6" s="13">
        <f>868+8652</f>
        <v>9520</v>
      </c>
    </row>
    <row r="7" spans="1:6" ht="15.6" x14ac:dyDescent="0.3">
      <c r="A7" s="27"/>
      <c r="B7" s="4" t="s">
        <v>5</v>
      </c>
      <c r="C7" s="5">
        <v>8722.2000000000007</v>
      </c>
      <c r="D7" s="6">
        <f>766+9193</f>
        <v>9959</v>
      </c>
    </row>
    <row r="8" spans="1:6" ht="15.6" x14ac:dyDescent="0.3">
      <c r="A8" s="27"/>
      <c r="B8" s="9" t="s">
        <v>6</v>
      </c>
      <c r="C8" s="12">
        <v>13786.26</v>
      </c>
      <c r="D8" s="13">
        <f>1478+11977</f>
        <v>13455</v>
      </c>
    </row>
    <row r="9" spans="1:6" ht="15.6" x14ac:dyDescent="0.3">
      <c r="A9" s="27"/>
      <c r="B9" s="4" t="s">
        <v>7</v>
      </c>
      <c r="C9" s="5">
        <v>15361.72</v>
      </c>
      <c r="D9" s="6">
        <f>2068+15760</f>
        <v>17828</v>
      </c>
    </row>
    <row r="10" spans="1:6" ht="15.6" x14ac:dyDescent="0.3">
      <c r="A10" s="27"/>
      <c r="B10" s="9" t="s">
        <v>8</v>
      </c>
      <c r="C10" s="12">
        <v>9227.0400000000009</v>
      </c>
      <c r="D10" s="13">
        <f>1248+10254</f>
        <v>11502</v>
      </c>
    </row>
    <row r="11" spans="1:6" ht="15.6" x14ac:dyDescent="0.3">
      <c r="A11" s="27"/>
      <c r="B11" s="4" t="s">
        <v>9</v>
      </c>
      <c r="C11" s="5">
        <v>8368.9500000000007</v>
      </c>
      <c r="D11" s="6">
        <f>1195+9439</f>
        <v>10634</v>
      </c>
    </row>
    <row r="12" spans="1:6" ht="15.6" x14ac:dyDescent="0.3">
      <c r="A12" s="27"/>
      <c r="B12" s="9" t="s">
        <v>10</v>
      </c>
      <c r="C12" s="12">
        <v>9588.65</v>
      </c>
      <c r="D12" s="13">
        <f>1308+10325</f>
        <v>11633</v>
      </c>
    </row>
    <row r="13" spans="1:6" ht="15.6" x14ac:dyDescent="0.3">
      <c r="A13" s="27"/>
      <c r="B13" s="4" t="s">
        <v>11</v>
      </c>
      <c r="C13" s="5">
        <v>10493.97</v>
      </c>
      <c r="D13" s="6">
        <f>1492+11302</f>
        <v>12794</v>
      </c>
    </row>
    <row r="14" spans="1:6" ht="15.6" x14ac:dyDescent="0.3">
      <c r="A14" s="27"/>
      <c r="B14" s="9" t="s">
        <v>12</v>
      </c>
      <c r="C14" s="12">
        <v>10652.03</v>
      </c>
      <c r="D14" s="13">
        <f>11389+1614</f>
        <v>13003</v>
      </c>
    </row>
    <row r="15" spans="1:6" ht="15.6" x14ac:dyDescent="0.3">
      <c r="A15" s="27"/>
      <c r="B15" s="4" t="s">
        <v>13</v>
      </c>
      <c r="C15" s="5">
        <v>8682.69</v>
      </c>
      <c r="D15" s="6">
        <f>1203+9182</f>
        <v>10385</v>
      </c>
    </row>
    <row r="16" spans="1:6" ht="15.6" x14ac:dyDescent="0.3">
      <c r="A16" s="27"/>
      <c r="B16" s="9" t="s">
        <v>14</v>
      </c>
      <c r="C16" s="12">
        <v>8475.73</v>
      </c>
      <c r="D16" s="13">
        <f>1067+8896</f>
        <v>9963</v>
      </c>
    </row>
    <row r="17" spans="1:4" ht="15.6" x14ac:dyDescent="0.3">
      <c r="A17" s="27"/>
      <c r="B17" s="4" t="s">
        <v>15</v>
      </c>
      <c r="C17" s="5">
        <v>9536.48</v>
      </c>
      <c r="D17" s="6">
        <f>9775+1212</f>
        <v>10987</v>
      </c>
    </row>
    <row r="18" spans="1:4" ht="16.2" thickBot="1" x14ac:dyDescent="0.35">
      <c r="B18" s="17" t="s">
        <v>16</v>
      </c>
      <c r="C18" s="18">
        <f>SUM(C6:C17)</f>
        <v>120495.29</v>
      </c>
      <c r="D18" s="19">
        <f>SUM(D6:D17)</f>
        <v>141663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4" sqref="C14:D16"/>
    </sheetView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6"/>
      <c r="B5" s="35" t="s">
        <v>2</v>
      </c>
      <c r="C5" s="36" t="s">
        <v>18</v>
      </c>
      <c r="D5" s="37" t="s">
        <v>3</v>
      </c>
    </row>
    <row r="6" spans="1:6" ht="15.6" x14ac:dyDescent="0.3">
      <c r="A6" s="27"/>
      <c r="B6" s="9" t="s">
        <v>4</v>
      </c>
      <c r="C6" s="12">
        <v>9549.31</v>
      </c>
      <c r="D6" s="13">
        <f>9763+1200</f>
        <v>10963</v>
      </c>
    </row>
    <row r="7" spans="1:6" ht="15.6" x14ac:dyDescent="0.3">
      <c r="A7" s="27"/>
      <c r="B7" s="4" t="s">
        <v>5</v>
      </c>
      <c r="C7" s="5">
        <v>9089.33</v>
      </c>
      <c r="D7" s="6">
        <f>1190+9117</f>
        <v>10307</v>
      </c>
    </row>
    <row r="8" spans="1:6" ht="15.6" x14ac:dyDescent="0.3">
      <c r="A8" s="27"/>
      <c r="B8" s="9" t="s">
        <v>6</v>
      </c>
      <c r="C8" s="12">
        <v>13495.06</v>
      </c>
      <c r="D8" s="13">
        <f>1993+13043</f>
        <v>15036</v>
      </c>
    </row>
    <row r="9" spans="1:6" ht="15.6" x14ac:dyDescent="0.3">
      <c r="A9" s="27"/>
      <c r="B9" s="4" t="s">
        <v>7</v>
      </c>
      <c r="C9" s="5">
        <v>13471.26</v>
      </c>
      <c r="D9" s="6">
        <f>1840+11983</f>
        <v>13823</v>
      </c>
    </row>
    <row r="10" spans="1:6" ht="15.6" x14ac:dyDescent="0.3">
      <c r="A10" s="27"/>
      <c r="B10" s="9" t="s">
        <v>8</v>
      </c>
      <c r="C10" s="12">
        <v>8845.27</v>
      </c>
      <c r="D10" s="13">
        <f>1179+8641</f>
        <v>9820</v>
      </c>
    </row>
    <row r="11" spans="1:6" ht="15.6" x14ac:dyDescent="0.3">
      <c r="A11" s="27"/>
      <c r="B11" s="4" t="s">
        <v>9</v>
      </c>
      <c r="C11" s="5">
        <v>5463.21</v>
      </c>
      <c r="D11" s="6">
        <f>497+4754</f>
        <v>5251</v>
      </c>
    </row>
    <row r="12" spans="1:6" ht="15.6" x14ac:dyDescent="0.3">
      <c r="A12" s="27"/>
      <c r="B12" s="9" t="s">
        <v>10</v>
      </c>
      <c r="C12" s="12">
        <v>7692.73</v>
      </c>
      <c r="D12" s="13">
        <f>961+7577</f>
        <v>8538</v>
      </c>
    </row>
    <row r="13" spans="1:6" ht="15.6" x14ac:dyDescent="0.3">
      <c r="A13" s="27"/>
      <c r="B13" s="4" t="s">
        <v>11</v>
      </c>
      <c r="C13" s="5">
        <v>12949.99</v>
      </c>
      <c r="D13" s="6">
        <f>1886+12659</f>
        <v>14545</v>
      </c>
    </row>
    <row r="14" spans="1:6" ht="15.6" x14ac:dyDescent="0.3">
      <c r="A14" s="27"/>
      <c r="B14" s="9" t="s">
        <v>12</v>
      </c>
      <c r="C14" s="12">
        <v>12518.07</v>
      </c>
      <c r="D14" s="13">
        <v>13939</v>
      </c>
    </row>
    <row r="15" spans="1:6" ht="15.6" x14ac:dyDescent="0.3">
      <c r="A15" s="27"/>
      <c r="B15" s="4" t="s">
        <v>13</v>
      </c>
      <c r="C15" s="5">
        <v>10799.99</v>
      </c>
      <c r="D15" s="6">
        <v>11459</v>
      </c>
    </row>
    <row r="16" spans="1:6" ht="15.6" x14ac:dyDescent="0.3">
      <c r="A16" s="27"/>
      <c r="B16" s="9" t="s">
        <v>14</v>
      </c>
      <c r="C16" s="12">
        <v>11772.9</v>
      </c>
      <c r="D16" s="13">
        <v>12413</v>
      </c>
    </row>
    <row r="17" spans="1:4" ht="15.6" x14ac:dyDescent="0.3">
      <c r="A17" s="27"/>
      <c r="B17" s="4" t="s">
        <v>15</v>
      </c>
      <c r="C17" s="5"/>
      <c r="D17" s="6"/>
    </row>
    <row r="18" spans="1:4" ht="16.2" thickBot="1" x14ac:dyDescent="0.35">
      <c r="B18" s="17" t="s">
        <v>16</v>
      </c>
      <c r="C18" s="18">
        <f>SUM(C6:C17)</f>
        <v>115647.12000000001</v>
      </c>
      <c r="D18" s="19">
        <f>SUM(D6:D17)</f>
        <v>126094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zoomScale="83" zoomScaleNormal="83" workbookViewId="0">
      <selection activeCell="C20" sqref="C20"/>
    </sheetView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2" spans="1:6" ht="15" thickBot="1" x14ac:dyDescent="0.35"/>
    <row r="3" spans="1:6" ht="28.5" customHeight="1" thickBot="1" x14ac:dyDescent="0.35">
      <c r="B3" s="58" t="s">
        <v>19</v>
      </c>
      <c r="C3" s="59"/>
      <c r="D3" s="60"/>
    </row>
    <row r="4" spans="1:6" s="31" customFormat="1" ht="15" customHeight="1" thickTop="1" x14ac:dyDescent="0.3">
      <c r="B4" s="35" t="s">
        <v>2</v>
      </c>
      <c r="C4" s="63" t="s">
        <v>18</v>
      </c>
      <c r="D4" s="37" t="s">
        <v>3</v>
      </c>
      <c r="F4" s="32"/>
    </row>
    <row r="5" spans="1:6" ht="18" x14ac:dyDescent="0.35">
      <c r="A5" s="2"/>
      <c r="B5" s="47">
        <v>45261</v>
      </c>
      <c r="C5" s="64">
        <v>9536.48</v>
      </c>
      <c r="D5" s="6">
        <f>9775+1212</f>
        <v>10987</v>
      </c>
    </row>
    <row r="6" spans="1:6" ht="15.6" x14ac:dyDescent="0.3">
      <c r="B6" s="46">
        <v>45292</v>
      </c>
      <c r="C6" s="65">
        <v>9549.31</v>
      </c>
      <c r="D6" s="13">
        <f>9763+1200</f>
        <v>10963</v>
      </c>
    </row>
    <row r="7" spans="1:6" ht="15.6" x14ac:dyDescent="0.3">
      <c r="B7" s="47">
        <v>45323</v>
      </c>
      <c r="C7" s="64">
        <v>9089.33</v>
      </c>
      <c r="D7" s="6">
        <f>1190+9117</f>
        <v>10307</v>
      </c>
    </row>
    <row r="8" spans="1:6" ht="15.6" x14ac:dyDescent="0.3">
      <c r="B8" s="46">
        <v>45352</v>
      </c>
      <c r="C8" s="66">
        <v>13495.06</v>
      </c>
      <c r="D8" s="13">
        <f>1993+13043</f>
        <v>15036</v>
      </c>
    </row>
    <row r="9" spans="1:6" ht="15.6" x14ac:dyDescent="0.3">
      <c r="B9" s="47">
        <v>45383</v>
      </c>
      <c r="C9" s="62">
        <v>13471.26</v>
      </c>
      <c r="D9" s="6">
        <f>1840+11983</f>
        <v>13823</v>
      </c>
    </row>
    <row r="10" spans="1:6" ht="15.6" x14ac:dyDescent="0.3">
      <c r="B10" s="46">
        <v>45413</v>
      </c>
      <c r="C10" s="65">
        <v>8845.27</v>
      </c>
      <c r="D10" s="13">
        <f>1179+8641</f>
        <v>9820</v>
      </c>
    </row>
    <row r="11" spans="1:6" ht="15.6" x14ac:dyDescent="0.3">
      <c r="B11" s="47">
        <v>45444</v>
      </c>
      <c r="C11" s="64">
        <v>5463.21</v>
      </c>
      <c r="D11" s="6">
        <f>497+4754</f>
        <v>5251</v>
      </c>
    </row>
    <row r="12" spans="1:6" ht="15.6" x14ac:dyDescent="0.3">
      <c r="B12" s="46">
        <v>45474</v>
      </c>
      <c r="C12" s="66">
        <v>7692.73</v>
      </c>
      <c r="D12" s="13">
        <f>961+7577</f>
        <v>8538</v>
      </c>
    </row>
    <row r="13" spans="1:6" ht="15.6" x14ac:dyDescent="0.3">
      <c r="B13" s="47">
        <v>45505</v>
      </c>
      <c r="C13" s="62">
        <v>12949.99</v>
      </c>
      <c r="D13" s="6">
        <f>1886+12659</f>
        <v>14545</v>
      </c>
    </row>
    <row r="14" spans="1:6" ht="15.6" x14ac:dyDescent="0.3">
      <c r="B14" s="46">
        <v>45536</v>
      </c>
      <c r="C14" s="65">
        <v>12518.07</v>
      </c>
      <c r="D14" s="13">
        <v>13939</v>
      </c>
    </row>
    <row r="15" spans="1:6" ht="15.6" x14ac:dyDescent="0.3">
      <c r="B15" s="47">
        <v>45566</v>
      </c>
      <c r="C15" s="64">
        <v>10799.99</v>
      </c>
      <c r="D15" s="6">
        <v>11459</v>
      </c>
    </row>
    <row r="16" spans="1:6" ht="16.2" thickBot="1" x14ac:dyDescent="0.35">
      <c r="B16" s="67">
        <v>45597</v>
      </c>
      <c r="C16" s="68">
        <v>11772.9</v>
      </c>
      <c r="D16" s="69">
        <v>12413</v>
      </c>
    </row>
  </sheetData>
  <mergeCells count="1">
    <mergeCell ref="B3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D2" workbookViewId="0">
      <selection activeCell="T1" sqref="T1"/>
    </sheetView>
  </sheetViews>
  <sheetFormatPr defaultColWidth="9.109375" defaultRowHeight="13.8" x14ac:dyDescent="0.25"/>
  <cols>
    <col min="1" max="1" width="23.33203125" style="1" customWidth="1"/>
    <col min="2" max="2" width="21.5546875" style="1" customWidth="1"/>
    <col min="3" max="3" width="21.88671875" style="1" customWidth="1"/>
    <col min="4" max="4" width="27.44140625" style="1" customWidth="1"/>
    <col min="5" max="6" width="22.6640625" style="1" customWidth="1"/>
    <col min="7" max="16384" width="9.109375" style="1"/>
  </cols>
  <sheetData>
    <row r="1" spans="1:11" s="31" customFormat="1" ht="15.6" x14ac:dyDescent="0.3">
      <c r="C1" s="25"/>
    </row>
    <row r="3" spans="1:11" s="25" customFormat="1" ht="16.2" thickBot="1" x14ac:dyDescent="0.35">
      <c r="C3" s="28"/>
      <c r="G3" s="28"/>
      <c r="K3" s="28"/>
    </row>
    <row r="4" spans="1:11" s="31" customFormat="1" ht="30" customHeight="1" thickBot="1" x14ac:dyDescent="0.35">
      <c r="B4" s="58" t="s">
        <v>19</v>
      </c>
      <c r="C4" s="59"/>
      <c r="D4" s="60"/>
      <c r="F4" s="32"/>
    </row>
    <row r="5" spans="1:11" ht="19.2" thickTop="1" thickBot="1" x14ac:dyDescent="0.4">
      <c r="A5" s="2"/>
      <c r="B5" s="35" t="s">
        <v>0</v>
      </c>
      <c r="C5" s="36" t="s">
        <v>17</v>
      </c>
      <c r="D5" s="37" t="s">
        <v>1</v>
      </c>
    </row>
    <row r="6" spans="1:11" ht="15.6" x14ac:dyDescent="0.3">
      <c r="B6" s="48">
        <v>2004</v>
      </c>
      <c r="C6" s="50">
        <v>0</v>
      </c>
      <c r="D6" s="49">
        <v>0</v>
      </c>
    </row>
    <row r="7" spans="1:11" ht="15.6" x14ac:dyDescent="0.3">
      <c r="B7" s="4">
        <v>2005</v>
      </c>
      <c r="C7" s="52">
        <v>0</v>
      </c>
      <c r="D7" s="33">
        <v>0</v>
      </c>
    </row>
    <row r="8" spans="1:11" ht="15.6" x14ac:dyDescent="0.3">
      <c r="B8" s="9">
        <v>2006</v>
      </c>
      <c r="C8" s="51">
        <v>0</v>
      </c>
      <c r="D8" s="34">
        <v>0</v>
      </c>
    </row>
    <row r="9" spans="1:11" ht="15.6" x14ac:dyDescent="0.3">
      <c r="B9" s="4">
        <v>2007</v>
      </c>
      <c r="C9" s="52">
        <v>0</v>
      </c>
      <c r="D9" s="6">
        <v>0</v>
      </c>
    </row>
    <row r="10" spans="1:11" ht="15.6" x14ac:dyDescent="0.3">
      <c r="B10" s="9">
        <v>2008</v>
      </c>
      <c r="C10" s="51">
        <v>0</v>
      </c>
      <c r="D10" s="34">
        <v>0</v>
      </c>
    </row>
    <row r="11" spans="1:11" ht="15.6" x14ac:dyDescent="0.3">
      <c r="B11" s="4">
        <v>2009</v>
      </c>
      <c r="C11" s="52">
        <v>597.29999999999995</v>
      </c>
      <c r="D11" s="6">
        <v>1222</v>
      </c>
    </row>
    <row r="12" spans="1:11" ht="15.6" x14ac:dyDescent="0.3">
      <c r="B12" s="9">
        <v>2010</v>
      </c>
      <c r="C12" s="51">
        <v>2418.16</v>
      </c>
      <c r="D12" s="13">
        <v>5599</v>
      </c>
    </row>
    <row r="13" spans="1:11" ht="15.6" x14ac:dyDescent="0.3">
      <c r="B13" s="4">
        <v>2011</v>
      </c>
      <c r="C13" s="52">
        <v>4361.59</v>
      </c>
      <c r="D13" s="6">
        <v>9517</v>
      </c>
    </row>
    <row r="14" spans="1:11" ht="15.6" x14ac:dyDescent="0.3">
      <c r="B14" s="9">
        <v>2012</v>
      </c>
      <c r="C14" s="51">
        <f>'2012'!C18</f>
        <v>6403.1200000000008</v>
      </c>
      <c r="D14" s="13">
        <f>'2012'!D18</f>
        <v>13231</v>
      </c>
    </row>
    <row r="15" spans="1:11" ht="15.6" x14ac:dyDescent="0.3">
      <c r="B15" s="4">
        <v>2013</v>
      </c>
      <c r="C15" s="53">
        <f>'2013'!C18</f>
        <v>8354.16</v>
      </c>
      <c r="D15" s="8">
        <f>'2013'!D18</f>
        <v>21062</v>
      </c>
    </row>
    <row r="16" spans="1:11" ht="15.6" x14ac:dyDescent="0.3">
      <c r="B16" s="9">
        <v>2014</v>
      </c>
      <c r="C16" s="54">
        <f>'2014'!C18</f>
        <v>22114.780000000002</v>
      </c>
      <c r="D16" s="11">
        <f>'2014'!D18</f>
        <v>54684</v>
      </c>
    </row>
    <row r="17" spans="2:4" ht="15.6" x14ac:dyDescent="0.3">
      <c r="B17" s="4">
        <v>2015</v>
      </c>
      <c r="C17" s="53">
        <f>'2015'!C18</f>
        <v>74646.3</v>
      </c>
      <c r="D17" s="8">
        <f>'2015'!D18</f>
        <v>109820</v>
      </c>
    </row>
    <row r="18" spans="2:4" ht="15.6" x14ac:dyDescent="0.3">
      <c r="B18" s="9">
        <v>2016</v>
      </c>
      <c r="C18" s="54">
        <f>'2016'!C18</f>
        <v>82436</v>
      </c>
      <c r="D18" s="11">
        <f>'2016'!D18</f>
        <v>116307</v>
      </c>
    </row>
    <row r="19" spans="2:4" ht="15.6" x14ac:dyDescent="0.3">
      <c r="B19" s="4">
        <v>2017</v>
      </c>
      <c r="C19" s="53">
        <f>'2017'!C18</f>
        <v>80497.259999999995</v>
      </c>
      <c r="D19" s="8">
        <f>'2017'!D18</f>
        <v>119509</v>
      </c>
    </row>
    <row r="20" spans="2:4" ht="15.6" x14ac:dyDescent="0.3">
      <c r="B20" s="9">
        <v>2018</v>
      </c>
      <c r="C20" s="54">
        <f>'2018'!C18</f>
        <v>107395.70999999999</v>
      </c>
      <c r="D20" s="11">
        <f>'2018'!D18</f>
        <v>126822</v>
      </c>
    </row>
    <row r="21" spans="2:4" ht="15.6" x14ac:dyDescent="0.3">
      <c r="B21" s="4">
        <v>2019</v>
      </c>
      <c r="C21" s="52">
        <f>'2019'!C18</f>
        <v>129363.41</v>
      </c>
      <c r="D21" s="6">
        <f>'2019'!D18</f>
        <v>143625</v>
      </c>
    </row>
    <row r="22" spans="2:4" ht="15.6" x14ac:dyDescent="0.25">
      <c r="B22" s="45">
        <v>2020</v>
      </c>
      <c r="C22" s="54">
        <f>'2020'!C18</f>
        <v>68386.84</v>
      </c>
      <c r="D22" s="11">
        <f>'2020'!D18</f>
        <v>74245</v>
      </c>
    </row>
    <row r="23" spans="2:4" ht="15.6" x14ac:dyDescent="0.3">
      <c r="B23" s="4">
        <v>2021</v>
      </c>
      <c r="C23" s="53">
        <f>'2021'!C18</f>
        <v>61467.820000000007</v>
      </c>
      <c r="D23" s="8">
        <f>'2021'!D18</f>
        <v>67126</v>
      </c>
    </row>
    <row r="24" spans="2:4" ht="15.6" x14ac:dyDescent="0.3">
      <c r="B24" s="9">
        <v>2022</v>
      </c>
      <c r="C24" s="54">
        <f>'2022'!C18</f>
        <v>91627.890000000014</v>
      </c>
      <c r="D24" s="11">
        <f>'2022'!D18</f>
        <v>108331</v>
      </c>
    </row>
    <row r="25" spans="2:4" ht="16.2" thickBot="1" x14ac:dyDescent="0.35">
      <c r="B25" s="55">
        <v>2023</v>
      </c>
      <c r="C25" s="56">
        <f>'2023'!C18</f>
        <v>120495.29</v>
      </c>
      <c r="D25" s="57">
        <f>'2023'!D18</f>
        <v>141663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"/>
      <c r="B5" s="35" t="s">
        <v>2</v>
      </c>
      <c r="C5" s="38" t="s">
        <v>18</v>
      </c>
      <c r="D5" s="37" t="s">
        <v>3</v>
      </c>
    </row>
    <row r="6" spans="1:6" ht="15.6" x14ac:dyDescent="0.3">
      <c r="B6" s="9" t="s">
        <v>4</v>
      </c>
      <c r="C6" s="12">
        <v>962.98</v>
      </c>
      <c r="D6" s="13">
        <v>1181</v>
      </c>
    </row>
    <row r="7" spans="1:6" ht="15.6" x14ac:dyDescent="0.3">
      <c r="B7" s="4" t="s">
        <v>5</v>
      </c>
      <c r="C7" s="5">
        <v>999.75</v>
      </c>
      <c r="D7" s="6">
        <v>2735</v>
      </c>
    </row>
    <row r="8" spans="1:6" ht="15.6" x14ac:dyDescent="0.3">
      <c r="B8" s="9" t="s">
        <v>6</v>
      </c>
      <c r="C8" s="12">
        <v>396.13</v>
      </c>
      <c r="D8" s="13">
        <v>991</v>
      </c>
    </row>
    <row r="9" spans="1:6" ht="15.6" x14ac:dyDescent="0.3">
      <c r="B9" s="4" t="s">
        <v>7</v>
      </c>
      <c r="C9" s="5">
        <v>507.91</v>
      </c>
      <c r="D9" s="6">
        <v>1299</v>
      </c>
    </row>
    <row r="10" spans="1:6" ht="15.6" x14ac:dyDescent="0.3">
      <c r="B10" s="9" t="s">
        <v>8</v>
      </c>
      <c r="C10" s="12">
        <v>884.3</v>
      </c>
      <c r="D10" s="13">
        <v>2436</v>
      </c>
    </row>
    <row r="11" spans="1:6" ht="15.6" x14ac:dyDescent="0.3">
      <c r="B11" s="4" t="s">
        <v>9</v>
      </c>
      <c r="C11" s="5">
        <v>518.85</v>
      </c>
      <c r="D11" s="6">
        <v>1500</v>
      </c>
    </row>
    <row r="12" spans="1:6" ht="15.6" x14ac:dyDescent="0.3">
      <c r="B12" s="9" t="s">
        <v>10</v>
      </c>
      <c r="C12" s="12">
        <v>668.16</v>
      </c>
      <c r="D12" s="13">
        <v>1902</v>
      </c>
    </row>
    <row r="13" spans="1:6" ht="15.6" x14ac:dyDescent="0.3">
      <c r="B13" s="4" t="s">
        <v>11</v>
      </c>
      <c r="C13" s="5">
        <v>695.3</v>
      </c>
      <c r="D13" s="6">
        <v>1931</v>
      </c>
    </row>
    <row r="14" spans="1:6" ht="15.6" x14ac:dyDescent="0.3">
      <c r="B14" s="9" t="s">
        <v>12</v>
      </c>
      <c r="C14" s="12">
        <v>689.93</v>
      </c>
      <c r="D14" s="13">
        <v>1953</v>
      </c>
    </row>
    <row r="15" spans="1:6" ht="15.6" x14ac:dyDescent="0.3">
      <c r="B15" s="4" t="s">
        <v>13</v>
      </c>
      <c r="C15" s="7">
        <v>720.91</v>
      </c>
      <c r="D15" s="8">
        <v>2000</v>
      </c>
    </row>
    <row r="16" spans="1:6" ht="15.6" x14ac:dyDescent="0.3">
      <c r="B16" s="9" t="s">
        <v>14</v>
      </c>
      <c r="C16" s="10">
        <v>635.23</v>
      </c>
      <c r="D16" s="11">
        <v>1567</v>
      </c>
    </row>
    <row r="17" spans="2:4" ht="15.6" x14ac:dyDescent="0.3">
      <c r="B17" s="4" t="s">
        <v>15</v>
      </c>
      <c r="C17" s="7">
        <v>674.71</v>
      </c>
      <c r="D17" s="8">
        <v>1567</v>
      </c>
    </row>
    <row r="18" spans="2:4" ht="16.2" thickBot="1" x14ac:dyDescent="0.35">
      <c r="B18" s="14" t="s">
        <v>16</v>
      </c>
      <c r="C18" s="15">
        <f>SUM(C6:C17)</f>
        <v>8354.16</v>
      </c>
      <c r="D18" s="16">
        <f>SUM(D6:D17)</f>
        <v>21062</v>
      </c>
    </row>
    <row r="19" spans="2:4" x14ac:dyDescent="0.3">
      <c r="C19" s="3"/>
      <c r="D19" s="3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"/>
      <c r="B5" s="35" t="s">
        <v>2</v>
      </c>
      <c r="C5" s="38" t="s">
        <v>18</v>
      </c>
      <c r="D5" s="37" t="s">
        <v>3</v>
      </c>
    </row>
    <row r="6" spans="1:6" ht="15.6" x14ac:dyDescent="0.3">
      <c r="B6" s="9" t="s">
        <v>4</v>
      </c>
      <c r="C6" s="12">
        <v>464.1</v>
      </c>
      <c r="D6" s="13">
        <v>1109</v>
      </c>
    </row>
    <row r="7" spans="1:6" ht="15.6" x14ac:dyDescent="0.3">
      <c r="B7" s="4" t="s">
        <v>5</v>
      </c>
      <c r="C7" s="5">
        <v>460.6</v>
      </c>
      <c r="D7" s="6">
        <v>1099</v>
      </c>
    </row>
    <row r="8" spans="1:6" ht="15.6" x14ac:dyDescent="0.3">
      <c r="B8" s="9" t="s">
        <v>6</v>
      </c>
      <c r="C8" s="12">
        <v>467.97</v>
      </c>
      <c r="D8" s="13">
        <v>1239</v>
      </c>
    </row>
    <row r="9" spans="1:6" ht="15.6" x14ac:dyDescent="0.3">
      <c r="B9" s="4" t="s">
        <v>7</v>
      </c>
      <c r="C9" s="5">
        <v>447.65</v>
      </c>
      <c r="D9" s="6">
        <v>1032</v>
      </c>
    </row>
    <row r="10" spans="1:6" ht="15.6" x14ac:dyDescent="0.3">
      <c r="B10" s="9" t="s">
        <v>8</v>
      </c>
      <c r="C10" s="12">
        <v>493.98</v>
      </c>
      <c r="D10" s="13">
        <v>1184</v>
      </c>
    </row>
    <row r="11" spans="1:6" ht="15.6" x14ac:dyDescent="0.3">
      <c r="B11" s="4" t="s">
        <v>9</v>
      </c>
      <c r="C11" s="5">
        <v>593.05999999999995</v>
      </c>
      <c r="D11" s="6">
        <v>1482</v>
      </c>
    </row>
    <row r="12" spans="1:6" ht="15.6" x14ac:dyDescent="0.3">
      <c r="B12" s="9" t="s">
        <v>10</v>
      </c>
      <c r="C12" s="12">
        <v>2521.89</v>
      </c>
      <c r="D12" s="13">
        <v>6975</v>
      </c>
    </row>
    <row r="13" spans="1:6" ht="15.6" x14ac:dyDescent="0.3">
      <c r="B13" s="4" t="s">
        <v>11</v>
      </c>
      <c r="C13" s="5">
        <v>2384.08</v>
      </c>
      <c r="D13" s="6">
        <v>6401</v>
      </c>
    </row>
    <row r="14" spans="1:6" ht="15.6" x14ac:dyDescent="0.3">
      <c r="B14" s="9" t="s">
        <v>12</v>
      </c>
      <c r="C14" s="12">
        <v>2636.16</v>
      </c>
      <c r="D14" s="13">
        <v>7026</v>
      </c>
    </row>
    <row r="15" spans="1:6" ht="15.6" x14ac:dyDescent="0.3">
      <c r="B15" s="4" t="s">
        <v>13</v>
      </c>
      <c r="C15" s="7">
        <v>4059.77</v>
      </c>
      <c r="D15" s="8">
        <v>9661</v>
      </c>
    </row>
    <row r="16" spans="1:6" ht="15.6" x14ac:dyDescent="0.3">
      <c r="B16" s="9" t="s">
        <v>14</v>
      </c>
      <c r="C16" s="10">
        <v>3624.23</v>
      </c>
      <c r="D16" s="11">
        <v>8868</v>
      </c>
    </row>
    <row r="17" spans="2:4" ht="15.6" x14ac:dyDescent="0.3">
      <c r="B17" s="4" t="s">
        <v>15</v>
      </c>
      <c r="C17" s="7">
        <v>3961.29</v>
      </c>
      <c r="D17" s="8">
        <v>8608</v>
      </c>
    </row>
    <row r="18" spans="2:4" ht="16.2" thickBot="1" x14ac:dyDescent="0.35">
      <c r="B18" s="14" t="s">
        <v>16</v>
      </c>
      <c r="C18" s="15">
        <f>SUM(C6:C17)</f>
        <v>22114.780000000002</v>
      </c>
      <c r="D18" s="16">
        <f>SUM(D6:D17)</f>
        <v>54684</v>
      </c>
    </row>
    <row r="19" spans="2:4" x14ac:dyDescent="0.3">
      <c r="C19" s="3"/>
      <c r="D19" s="3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"/>
      <c r="B5" s="35" t="s">
        <v>2</v>
      </c>
      <c r="C5" s="38" t="s">
        <v>18</v>
      </c>
      <c r="D5" s="37" t="s">
        <v>3</v>
      </c>
    </row>
    <row r="6" spans="1:6" ht="15.6" x14ac:dyDescent="0.3">
      <c r="B6" s="9" t="s">
        <v>4</v>
      </c>
      <c r="C6" s="12">
        <v>3245.11</v>
      </c>
      <c r="D6" s="13">
        <v>5718</v>
      </c>
    </row>
    <row r="7" spans="1:6" ht="15.6" x14ac:dyDescent="0.3">
      <c r="B7" s="4" t="s">
        <v>5</v>
      </c>
      <c r="C7" s="5">
        <v>3629.2</v>
      </c>
      <c r="D7" s="6">
        <v>6368</v>
      </c>
    </row>
    <row r="8" spans="1:6" ht="15.6" x14ac:dyDescent="0.3">
      <c r="B8" s="9" t="s">
        <v>6</v>
      </c>
      <c r="C8" s="12">
        <v>5140.5600000000004</v>
      </c>
      <c r="D8" s="13">
        <v>7424</v>
      </c>
    </row>
    <row r="9" spans="1:6" ht="15.6" x14ac:dyDescent="0.3">
      <c r="B9" s="4" t="s">
        <v>7</v>
      </c>
      <c r="C9" s="5">
        <v>7142.32</v>
      </c>
      <c r="D9" s="6">
        <v>10219</v>
      </c>
    </row>
    <row r="10" spans="1:6" ht="15.6" x14ac:dyDescent="0.3">
      <c r="B10" s="9" t="s">
        <v>8</v>
      </c>
      <c r="C10" s="12">
        <v>6723.36</v>
      </c>
      <c r="D10" s="13">
        <v>9194</v>
      </c>
    </row>
    <row r="11" spans="1:6" ht="15.6" x14ac:dyDescent="0.3">
      <c r="B11" s="4" t="s">
        <v>9</v>
      </c>
      <c r="C11" s="5">
        <v>7568.88</v>
      </c>
      <c r="D11" s="6">
        <v>10716</v>
      </c>
    </row>
    <row r="12" spans="1:6" ht="15.6" x14ac:dyDescent="0.3">
      <c r="B12" s="9" t="s">
        <v>10</v>
      </c>
      <c r="C12" s="12">
        <v>7457.76</v>
      </c>
      <c r="D12" s="13">
        <v>10597</v>
      </c>
    </row>
    <row r="13" spans="1:6" ht="15.6" x14ac:dyDescent="0.3">
      <c r="B13" s="4" t="s">
        <v>11</v>
      </c>
      <c r="C13" s="5">
        <v>6550.72</v>
      </c>
      <c r="D13" s="6">
        <v>8948</v>
      </c>
    </row>
    <row r="14" spans="1:6" ht="15.6" x14ac:dyDescent="0.3">
      <c r="B14" s="9" t="s">
        <v>12</v>
      </c>
      <c r="C14" s="12">
        <v>8103.84</v>
      </c>
      <c r="D14" s="13">
        <v>11233</v>
      </c>
    </row>
    <row r="15" spans="1:6" ht="15.6" x14ac:dyDescent="0.3">
      <c r="B15" s="4" t="s">
        <v>13</v>
      </c>
      <c r="C15" s="7">
        <v>7318.37</v>
      </c>
      <c r="D15" s="8">
        <v>9767</v>
      </c>
    </row>
    <row r="16" spans="1:6" ht="15.6" x14ac:dyDescent="0.3">
      <c r="B16" s="9" t="s">
        <v>14</v>
      </c>
      <c r="C16" s="10">
        <v>7850.4</v>
      </c>
      <c r="D16" s="11">
        <v>9688</v>
      </c>
    </row>
    <row r="17" spans="2:4" ht="15.6" x14ac:dyDescent="0.3">
      <c r="B17" s="4" t="s">
        <v>15</v>
      </c>
      <c r="C17" s="7">
        <v>3915.78</v>
      </c>
      <c r="D17" s="8">
        <v>9948</v>
      </c>
    </row>
    <row r="18" spans="2:4" ht="16.2" thickBot="1" x14ac:dyDescent="0.35">
      <c r="B18" s="14" t="s">
        <v>16</v>
      </c>
      <c r="C18" s="15">
        <f>SUM(C6:C17)</f>
        <v>74646.3</v>
      </c>
      <c r="D18" s="16">
        <f>SUM(D6:D17)</f>
        <v>109820</v>
      </c>
    </row>
    <row r="19" spans="2:4" x14ac:dyDescent="0.3">
      <c r="C19" s="3"/>
      <c r="D19" s="3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s="30" customFormat="1" ht="21" customHeight="1" thickTop="1" x14ac:dyDescent="0.3">
      <c r="A5" s="29"/>
      <c r="B5" s="39" t="s">
        <v>2</v>
      </c>
      <c r="C5" s="38" t="s">
        <v>18</v>
      </c>
      <c r="D5" s="40" t="s">
        <v>3</v>
      </c>
    </row>
    <row r="6" spans="1:6" ht="17.25" customHeight="1" x14ac:dyDescent="0.35">
      <c r="A6" s="2"/>
      <c r="B6" s="9" t="s">
        <v>4</v>
      </c>
      <c r="C6" s="12">
        <v>5956.72</v>
      </c>
      <c r="D6" s="13">
        <v>6251</v>
      </c>
    </row>
    <row r="7" spans="1:6" ht="15.6" x14ac:dyDescent="0.3">
      <c r="B7" s="4" t="s">
        <v>5</v>
      </c>
      <c r="C7" s="5">
        <v>5344.33</v>
      </c>
      <c r="D7" s="6">
        <v>6526</v>
      </c>
    </row>
    <row r="8" spans="1:6" ht="15.6" x14ac:dyDescent="0.3">
      <c r="B8" s="9" t="s">
        <v>6</v>
      </c>
      <c r="C8" s="12">
        <v>5990.59</v>
      </c>
      <c r="D8" s="13">
        <v>8258</v>
      </c>
    </row>
    <row r="9" spans="1:6" ht="15.6" x14ac:dyDescent="0.3">
      <c r="B9" s="4" t="s">
        <v>7</v>
      </c>
      <c r="C9" s="5">
        <v>8383.19</v>
      </c>
      <c r="D9" s="6">
        <v>11415</v>
      </c>
    </row>
    <row r="10" spans="1:6" ht="15.6" x14ac:dyDescent="0.3">
      <c r="B10" s="9" t="s">
        <v>8</v>
      </c>
      <c r="C10" s="12">
        <v>7982.52</v>
      </c>
      <c r="D10" s="13">
        <v>11733</v>
      </c>
    </row>
    <row r="11" spans="1:6" ht="15.6" x14ac:dyDescent="0.3">
      <c r="B11" s="4" t="s">
        <v>9</v>
      </c>
      <c r="C11" s="5">
        <v>7568.88</v>
      </c>
      <c r="D11" s="6">
        <v>10716</v>
      </c>
    </row>
    <row r="12" spans="1:6" ht="15.6" x14ac:dyDescent="0.3">
      <c r="B12" s="9" t="s">
        <v>10</v>
      </c>
      <c r="C12" s="12">
        <v>9056.4</v>
      </c>
      <c r="D12" s="13">
        <v>13467</v>
      </c>
    </row>
    <row r="13" spans="1:6" ht="15.6" x14ac:dyDescent="0.3">
      <c r="B13" s="4" t="s">
        <v>11</v>
      </c>
      <c r="C13" s="5">
        <v>6265.34</v>
      </c>
      <c r="D13" s="6">
        <v>9543</v>
      </c>
    </row>
    <row r="14" spans="1:6" ht="15.6" x14ac:dyDescent="0.3">
      <c r="B14" s="9" t="s">
        <v>12</v>
      </c>
      <c r="C14" s="12">
        <v>8323.18</v>
      </c>
      <c r="D14" s="13">
        <v>12100</v>
      </c>
    </row>
    <row r="15" spans="1:6" ht="15.6" x14ac:dyDescent="0.3">
      <c r="B15" s="4" t="s">
        <v>13</v>
      </c>
      <c r="C15" s="7">
        <v>6982.04</v>
      </c>
      <c r="D15" s="8">
        <v>9600</v>
      </c>
    </row>
    <row r="16" spans="1:6" ht="15.6" x14ac:dyDescent="0.3">
      <c r="B16" s="9" t="s">
        <v>14</v>
      </c>
      <c r="C16" s="10">
        <v>5037.59</v>
      </c>
      <c r="D16" s="11">
        <v>7408</v>
      </c>
    </row>
    <row r="17" spans="2:4" ht="15.6" x14ac:dyDescent="0.3">
      <c r="B17" s="4" t="s">
        <v>15</v>
      </c>
      <c r="C17" s="7">
        <v>5545.22</v>
      </c>
      <c r="D17" s="8">
        <v>9290</v>
      </c>
    </row>
    <row r="18" spans="2:4" ht="16.2" thickBot="1" x14ac:dyDescent="0.35">
      <c r="B18" s="17" t="s">
        <v>16</v>
      </c>
      <c r="C18" s="42">
        <f>SUM(C6:C17)</f>
        <v>82436</v>
      </c>
      <c r="D18" s="19">
        <f>SUM(D6:D17)</f>
        <v>116307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>
      <c r="B3" s="61"/>
      <c r="C3" s="61"/>
      <c r="D3" s="61"/>
    </row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"/>
      <c r="B5" s="35" t="s">
        <v>2</v>
      </c>
      <c r="C5" s="36" t="s">
        <v>18</v>
      </c>
      <c r="D5" s="37" t="s">
        <v>3</v>
      </c>
    </row>
    <row r="6" spans="1:6" ht="15.6" x14ac:dyDescent="0.3">
      <c r="B6" s="9" t="s">
        <v>4</v>
      </c>
      <c r="C6" s="12">
        <v>4234.97</v>
      </c>
      <c r="D6" s="13">
        <v>6464</v>
      </c>
    </row>
    <row r="7" spans="1:6" ht="15.6" x14ac:dyDescent="0.3">
      <c r="B7" s="20" t="s">
        <v>5</v>
      </c>
      <c r="C7" s="21">
        <v>5501.91</v>
      </c>
      <c r="D7" s="22">
        <v>8892</v>
      </c>
    </row>
    <row r="8" spans="1:6" ht="15.6" x14ac:dyDescent="0.3">
      <c r="B8" s="9" t="s">
        <v>6</v>
      </c>
      <c r="C8" s="12">
        <v>6421.44</v>
      </c>
      <c r="D8" s="13">
        <v>10796</v>
      </c>
    </row>
    <row r="9" spans="1:6" ht="15.6" x14ac:dyDescent="0.3">
      <c r="B9" s="20" t="s">
        <v>7</v>
      </c>
      <c r="C9" s="21">
        <v>5734.59</v>
      </c>
      <c r="D9" s="22">
        <v>8889</v>
      </c>
    </row>
    <row r="10" spans="1:6" ht="15.6" x14ac:dyDescent="0.3">
      <c r="B10" s="9" t="s">
        <v>8</v>
      </c>
      <c r="C10" s="12">
        <v>6579.06</v>
      </c>
      <c r="D10" s="13">
        <v>9464</v>
      </c>
    </row>
    <row r="11" spans="1:6" ht="15.6" x14ac:dyDescent="0.3">
      <c r="B11" s="20" t="s">
        <v>9</v>
      </c>
      <c r="C11" s="21">
        <v>8848.5300000000007</v>
      </c>
      <c r="D11" s="22">
        <v>12450</v>
      </c>
    </row>
    <row r="12" spans="1:6" ht="15.6" x14ac:dyDescent="0.3">
      <c r="A12" s="27"/>
      <c r="B12" s="23" t="s">
        <v>10</v>
      </c>
      <c r="C12" s="12">
        <v>8099.8</v>
      </c>
      <c r="D12" s="13">
        <v>12104</v>
      </c>
    </row>
    <row r="13" spans="1:6" ht="15.6" x14ac:dyDescent="0.3">
      <c r="A13" s="27"/>
      <c r="B13" s="24" t="s">
        <v>11</v>
      </c>
      <c r="C13" s="21">
        <v>8133.7</v>
      </c>
      <c r="D13" s="22">
        <v>11379</v>
      </c>
    </row>
    <row r="14" spans="1:6" ht="15.6" x14ac:dyDescent="0.3">
      <c r="A14" s="27"/>
      <c r="B14" s="23" t="s">
        <v>12</v>
      </c>
      <c r="C14" s="12">
        <v>5931.42</v>
      </c>
      <c r="D14" s="13">
        <v>8750</v>
      </c>
    </row>
    <row r="15" spans="1:6" ht="15.6" x14ac:dyDescent="0.3">
      <c r="A15" s="27"/>
      <c r="B15" s="24" t="s">
        <v>13</v>
      </c>
      <c r="C15" s="21">
        <v>6845.92</v>
      </c>
      <c r="D15" s="22">
        <v>9611</v>
      </c>
    </row>
    <row r="16" spans="1:6" ht="15.6" x14ac:dyDescent="0.3">
      <c r="A16" s="27"/>
      <c r="B16" s="23" t="s">
        <v>14</v>
      </c>
      <c r="C16" s="12">
        <v>6829.12</v>
      </c>
      <c r="D16" s="13">
        <v>10242</v>
      </c>
    </row>
    <row r="17" spans="1:4" ht="15.6" x14ac:dyDescent="0.3">
      <c r="A17" s="27"/>
      <c r="B17" s="24" t="s">
        <v>15</v>
      </c>
      <c r="C17" s="21">
        <v>7336.8</v>
      </c>
      <c r="D17" s="22">
        <v>10468</v>
      </c>
    </row>
    <row r="18" spans="1:4" ht="16.2" thickBot="1" x14ac:dyDescent="0.35">
      <c r="B18" s="17" t="s">
        <v>16</v>
      </c>
      <c r="C18" s="18">
        <f>SUM(C6:C17)</f>
        <v>80497.259999999995</v>
      </c>
      <c r="D18" s="19">
        <f>SUM(D6:D17)</f>
        <v>119509</v>
      </c>
    </row>
  </sheetData>
  <mergeCells count="2">
    <mergeCell ref="B3:D3"/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/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7" s="31" customFormat="1" ht="15.6" x14ac:dyDescent="0.3">
      <c r="C1" s="25"/>
    </row>
    <row r="3" spans="1:7" ht="15" thickBot="1" x14ac:dyDescent="0.35"/>
    <row r="4" spans="1:7" s="31" customFormat="1" ht="30" customHeight="1" thickBot="1" x14ac:dyDescent="0.35">
      <c r="B4" s="58" t="s">
        <v>19</v>
      </c>
      <c r="C4" s="59"/>
      <c r="D4" s="60"/>
      <c r="F4" s="32"/>
    </row>
    <row r="5" spans="1:7" ht="18.600000000000001" thickTop="1" x14ac:dyDescent="0.35">
      <c r="A5" s="26"/>
      <c r="B5" s="36" t="s">
        <v>2</v>
      </c>
      <c r="C5" s="36" t="s">
        <v>18</v>
      </c>
      <c r="D5" s="37" t="s">
        <v>3</v>
      </c>
    </row>
    <row r="6" spans="1:7" ht="15.6" x14ac:dyDescent="0.3">
      <c r="A6" s="27"/>
      <c r="B6" s="9" t="s">
        <v>4</v>
      </c>
      <c r="C6" s="12">
        <v>6261.69</v>
      </c>
      <c r="D6" s="13">
        <v>7190</v>
      </c>
    </row>
    <row r="7" spans="1:7" ht="15.6" x14ac:dyDescent="0.3">
      <c r="A7" s="27"/>
      <c r="B7" s="4" t="s">
        <v>5</v>
      </c>
      <c r="C7" s="5">
        <v>7222.47</v>
      </c>
      <c r="D7" s="6">
        <v>8677</v>
      </c>
    </row>
    <row r="8" spans="1:7" ht="15.6" x14ac:dyDescent="0.3">
      <c r="A8" s="27"/>
      <c r="B8" s="9" t="s">
        <v>6</v>
      </c>
      <c r="C8" s="12">
        <v>8333.6299999999992</v>
      </c>
      <c r="D8" s="13">
        <v>9687</v>
      </c>
    </row>
    <row r="9" spans="1:7" ht="15.6" x14ac:dyDescent="0.3">
      <c r="A9" s="27"/>
      <c r="B9" s="4" t="s">
        <v>7</v>
      </c>
      <c r="C9" s="5">
        <v>8499.67</v>
      </c>
      <c r="D9" s="6">
        <v>10858</v>
      </c>
    </row>
    <row r="10" spans="1:7" ht="15.6" x14ac:dyDescent="0.3">
      <c r="A10" s="27"/>
      <c r="B10" s="9" t="s">
        <v>8</v>
      </c>
      <c r="C10" s="12">
        <v>9919.6</v>
      </c>
      <c r="D10" s="13">
        <v>11950</v>
      </c>
    </row>
    <row r="11" spans="1:7" ht="15.6" x14ac:dyDescent="0.3">
      <c r="A11" s="27"/>
      <c r="B11" s="4" t="s">
        <v>9</v>
      </c>
      <c r="C11" s="5">
        <v>8428.4500000000007</v>
      </c>
      <c r="D11" s="6">
        <v>11348</v>
      </c>
      <c r="G11" s="41"/>
    </row>
    <row r="12" spans="1:7" ht="15.6" x14ac:dyDescent="0.3">
      <c r="A12" s="27"/>
      <c r="B12" s="9" t="s">
        <v>10</v>
      </c>
      <c r="C12" s="12">
        <v>11741.95</v>
      </c>
      <c r="D12" s="13">
        <v>12408</v>
      </c>
    </row>
    <row r="13" spans="1:7" ht="15.6" x14ac:dyDescent="0.3">
      <c r="A13" s="27"/>
      <c r="B13" s="4" t="s">
        <v>11</v>
      </c>
      <c r="C13" s="5">
        <v>10157.549999999999</v>
      </c>
      <c r="D13" s="6">
        <v>11093</v>
      </c>
    </row>
    <row r="14" spans="1:7" ht="15.6" x14ac:dyDescent="0.3">
      <c r="A14" s="27"/>
      <c r="B14" s="9" t="s">
        <v>12</v>
      </c>
      <c r="C14" s="12">
        <v>9792.57</v>
      </c>
      <c r="D14" s="13">
        <v>10339</v>
      </c>
    </row>
    <row r="15" spans="1:7" ht="15.6" x14ac:dyDescent="0.3">
      <c r="A15" s="27"/>
      <c r="B15" s="4" t="s">
        <v>13</v>
      </c>
      <c r="C15" s="5">
        <v>9591.16</v>
      </c>
      <c r="D15" s="6">
        <v>10119</v>
      </c>
    </row>
    <row r="16" spans="1:7" ht="15.6" x14ac:dyDescent="0.3">
      <c r="A16" s="27"/>
      <c r="B16" s="9" t="s">
        <v>14</v>
      </c>
      <c r="C16" s="12">
        <v>7282.1</v>
      </c>
      <c r="D16" s="13">
        <v>10701</v>
      </c>
    </row>
    <row r="17" spans="2:4" ht="15.6" x14ac:dyDescent="0.3">
      <c r="B17" s="4" t="s">
        <v>15</v>
      </c>
      <c r="C17" s="5">
        <v>10164.870000000001</v>
      </c>
      <c r="D17" s="6">
        <f>11167+1285</f>
        <v>12452</v>
      </c>
    </row>
    <row r="18" spans="2:4" ht="16.2" thickBot="1" x14ac:dyDescent="0.35">
      <c r="B18" s="17" t="s">
        <v>16</v>
      </c>
      <c r="C18" s="18">
        <f>SUM(C6:C17)</f>
        <v>107395.70999999999</v>
      </c>
      <c r="D18" s="19">
        <f>SUM(D6:D17)</f>
        <v>126822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6"/>
      <c r="B5" s="36" t="s">
        <v>2</v>
      </c>
      <c r="C5" s="36" t="s">
        <v>18</v>
      </c>
      <c r="D5" s="37" t="s">
        <v>3</v>
      </c>
    </row>
    <row r="6" spans="1:6" ht="15.6" x14ac:dyDescent="0.3">
      <c r="A6" s="27"/>
      <c r="B6" s="9" t="s">
        <v>4</v>
      </c>
      <c r="C6" s="12">
        <v>6319.12</v>
      </c>
      <c r="D6" s="13">
        <f>6590+508</f>
        <v>7098</v>
      </c>
    </row>
    <row r="7" spans="1:6" ht="15.6" x14ac:dyDescent="0.3">
      <c r="A7" s="27"/>
      <c r="B7" s="4" t="s">
        <v>5</v>
      </c>
      <c r="C7" s="5">
        <v>6696.58</v>
      </c>
      <c r="D7" s="6">
        <f>8112+497</f>
        <v>8609</v>
      </c>
    </row>
    <row r="8" spans="1:6" ht="15.6" x14ac:dyDescent="0.3">
      <c r="A8" s="27"/>
      <c r="B8" s="9" t="s">
        <v>6</v>
      </c>
      <c r="C8" s="12">
        <v>9161.31</v>
      </c>
      <c r="D8" s="13">
        <v>10282</v>
      </c>
    </row>
    <row r="9" spans="1:6" ht="15.6" x14ac:dyDescent="0.3">
      <c r="A9" s="27"/>
      <c r="B9" s="4" t="s">
        <v>7</v>
      </c>
      <c r="C9" s="5">
        <v>12464.44</v>
      </c>
      <c r="D9" s="6">
        <v>12684</v>
      </c>
    </row>
    <row r="10" spans="1:6" ht="15.6" x14ac:dyDescent="0.3">
      <c r="A10" s="27"/>
      <c r="B10" s="9" t="s">
        <v>8</v>
      </c>
      <c r="C10" s="12">
        <v>11670.12</v>
      </c>
      <c r="D10" s="13">
        <v>13544</v>
      </c>
    </row>
    <row r="11" spans="1:6" ht="15.6" x14ac:dyDescent="0.3">
      <c r="A11" s="27"/>
      <c r="B11" s="4" t="s">
        <v>9</v>
      </c>
      <c r="C11" s="5">
        <v>11590.99</v>
      </c>
      <c r="D11" s="6">
        <f>1600+11707</f>
        <v>13307</v>
      </c>
    </row>
    <row r="12" spans="1:6" ht="15.6" x14ac:dyDescent="0.3">
      <c r="A12" s="27"/>
      <c r="B12" s="9" t="s">
        <v>10</v>
      </c>
      <c r="C12" s="12">
        <v>13819.45</v>
      </c>
      <c r="D12" s="13">
        <f>1776+12987</f>
        <v>14763</v>
      </c>
    </row>
    <row r="13" spans="1:6" ht="15.6" x14ac:dyDescent="0.3">
      <c r="A13" s="27"/>
      <c r="B13" s="4" t="s">
        <v>11</v>
      </c>
      <c r="C13" s="5">
        <v>10484.9</v>
      </c>
      <c r="D13" s="6">
        <f>1196+10663</f>
        <v>11859</v>
      </c>
    </row>
    <row r="14" spans="1:6" ht="15.6" x14ac:dyDescent="0.3">
      <c r="A14" s="27"/>
      <c r="B14" s="9" t="s">
        <v>12</v>
      </c>
      <c r="C14" s="12">
        <v>13398.47</v>
      </c>
      <c r="D14" s="13">
        <f>1884+13271</f>
        <v>15155</v>
      </c>
    </row>
    <row r="15" spans="1:6" ht="15.6" x14ac:dyDescent="0.3">
      <c r="A15" s="27"/>
      <c r="B15" s="4" t="s">
        <v>13</v>
      </c>
      <c r="C15" s="5">
        <v>10371.86</v>
      </c>
      <c r="D15" s="6">
        <f>1423+9728</f>
        <v>11151</v>
      </c>
    </row>
    <row r="16" spans="1:6" ht="15.6" x14ac:dyDescent="0.3">
      <c r="A16" s="27"/>
      <c r="B16" s="9" t="s">
        <v>14</v>
      </c>
      <c r="C16" s="12">
        <v>10756.6</v>
      </c>
      <c r="D16" s="13">
        <f>1403+10503</f>
        <v>11906</v>
      </c>
    </row>
    <row r="17" spans="1:4" ht="15.6" x14ac:dyDescent="0.3">
      <c r="A17" s="27"/>
      <c r="B17" s="4" t="s">
        <v>15</v>
      </c>
      <c r="C17" s="5">
        <v>12629.57</v>
      </c>
      <c r="D17" s="6">
        <f>1620+11647</f>
        <v>13267</v>
      </c>
    </row>
    <row r="18" spans="1:4" ht="16.2" thickBot="1" x14ac:dyDescent="0.35">
      <c r="B18" s="17" t="s">
        <v>16</v>
      </c>
      <c r="C18" s="18">
        <f>SUM(C6:C17)</f>
        <v>129363.41</v>
      </c>
      <c r="D18" s="19">
        <f>SUM(D6:D17)</f>
        <v>143625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31" customFormat="1" ht="15.6" x14ac:dyDescent="0.3">
      <c r="C1" s="25"/>
    </row>
    <row r="3" spans="1:6" ht="15" thickBot="1" x14ac:dyDescent="0.35"/>
    <row r="4" spans="1:6" s="31" customFormat="1" ht="30" customHeight="1" thickBot="1" x14ac:dyDescent="0.35">
      <c r="B4" s="58" t="s">
        <v>19</v>
      </c>
      <c r="C4" s="59"/>
      <c r="D4" s="60"/>
      <c r="F4" s="32"/>
    </row>
    <row r="5" spans="1:6" ht="18.600000000000001" thickTop="1" x14ac:dyDescent="0.35">
      <c r="A5" s="26"/>
      <c r="B5" s="36" t="s">
        <v>2</v>
      </c>
      <c r="C5" s="36" t="s">
        <v>18</v>
      </c>
      <c r="D5" s="37" t="s">
        <v>3</v>
      </c>
    </row>
    <row r="6" spans="1:6" ht="15.6" x14ac:dyDescent="0.3">
      <c r="A6" s="27"/>
      <c r="B6" s="9" t="s">
        <v>4</v>
      </c>
      <c r="C6" s="12">
        <v>6778.4</v>
      </c>
      <c r="D6" s="13">
        <f>610+7015</f>
        <v>7625</v>
      </c>
    </row>
    <row r="7" spans="1:6" ht="15.6" x14ac:dyDescent="0.3">
      <c r="A7" s="27"/>
      <c r="B7" s="4" t="s">
        <v>5</v>
      </c>
      <c r="C7" s="5">
        <v>5920.95</v>
      </c>
      <c r="D7" s="6">
        <f>473+7078</f>
        <v>7551</v>
      </c>
    </row>
    <row r="8" spans="1:6" ht="15.6" x14ac:dyDescent="0.3">
      <c r="A8" s="27"/>
      <c r="B8" s="9" t="s">
        <v>6</v>
      </c>
      <c r="C8" s="12">
        <v>10010.040000000001</v>
      </c>
      <c r="D8" s="13">
        <f>763+8882</f>
        <v>9645</v>
      </c>
    </row>
    <row r="9" spans="1:6" ht="15.6" x14ac:dyDescent="0.3">
      <c r="A9" s="27"/>
      <c r="B9" s="4" t="s">
        <v>7</v>
      </c>
      <c r="C9" s="5">
        <v>5795.42</v>
      </c>
      <c r="D9" s="6">
        <f>558+5223</f>
        <v>5781</v>
      </c>
    </row>
    <row r="10" spans="1:6" ht="15.6" x14ac:dyDescent="0.3">
      <c r="A10" s="27"/>
      <c r="B10" s="9" t="s">
        <v>8</v>
      </c>
      <c r="C10" s="12">
        <v>5432.21</v>
      </c>
      <c r="D10" s="13">
        <f>538+4979</f>
        <v>5517</v>
      </c>
    </row>
    <row r="11" spans="1:6" ht="15.6" x14ac:dyDescent="0.3">
      <c r="A11" s="27"/>
      <c r="B11" s="4" t="s">
        <v>9</v>
      </c>
      <c r="C11" s="5">
        <v>5097.0200000000004</v>
      </c>
      <c r="D11" s="6">
        <f>494+4852</f>
        <v>5346</v>
      </c>
    </row>
    <row r="12" spans="1:6" ht="15.6" x14ac:dyDescent="0.3">
      <c r="A12" s="27"/>
      <c r="B12" s="9" t="s">
        <v>10</v>
      </c>
      <c r="C12" s="12">
        <v>5538</v>
      </c>
      <c r="D12" s="13">
        <f>5483+568</f>
        <v>6051</v>
      </c>
    </row>
    <row r="13" spans="1:6" ht="15.6" x14ac:dyDescent="0.3">
      <c r="A13" s="27"/>
      <c r="B13" s="4" t="s">
        <v>11</v>
      </c>
      <c r="C13" s="5">
        <v>5532.93</v>
      </c>
      <c r="D13" s="6">
        <f>5169+604</f>
        <v>5773</v>
      </c>
    </row>
    <row r="14" spans="1:6" ht="15.6" x14ac:dyDescent="0.3">
      <c r="A14" s="27"/>
      <c r="B14" s="9" t="s">
        <v>12</v>
      </c>
      <c r="C14" s="12">
        <v>6153.4</v>
      </c>
      <c r="D14" s="13">
        <f>6498+616</f>
        <v>7114</v>
      </c>
    </row>
    <row r="15" spans="1:6" ht="15.6" x14ac:dyDescent="0.3">
      <c r="A15" s="27"/>
      <c r="B15" s="4" t="s">
        <v>13</v>
      </c>
      <c r="C15" s="5">
        <v>5591.18</v>
      </c>
      <c r="D15" s="6">
        <f>5615+591</f>
        <v>6206</v>
      </c>
    </row>
    <row r="16" spans="1:6" ht="15.6" x14ac:dyDescent="0.3">
      <c r="A16" s="27"/>
      <c r="B16" s="9" t="s">
        <v>14</v>
      </c>
      <c r="C16" s="12">
        <v>2679.27</v>
      </c>
      <c r="D16" s="13">
        <f>2766+282</f>
        <v>3048</v>
      </c>
    </row>
    <row r="17" spans="1:4" ht="15.6" x14ac:dyDescent="0.3">
      <c r="A17" s="27"/>
      <c r="B17" s="4" t="s">
        <v>15</v>
      </c>
      <c r="C17" s="5">
        <v>3858.02</v>
      </c>
      <c r="D17" s="6">
        <f>4132+456</f>
        <v>4588</v>
      </c>
    </row>
    <row r="18" spans="1:4" ht="16.2" thickBot="1" x14ac:dyDescent="0.35">
      <c r="B18" s="17" t="s">
        <v>16</v>
      </c>
      <c r="C18" s="18">
        <f>SUM(C6:C17)</f>
        <v>68386.84</v>
      </c>
      <c r="D18" s="19">
        <f>SUM(D6:D17)</f>
        <v>74245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Alice</cp:lastModifiedBy>
  <dcterms:created xsi:type="dcterms:W3CDTF">2013-09-10T13:21:21Z</dcterms:created>
  <dcterms:modified xsi:type="dcterms:W3CDTF">2024-11-11T18:07:50Z</dcterms:modified>
</cp:coreProperties>
</file>