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lentina\Desktop\LABCEE\CONTAS NOVEMBRO\BAIXA\"/>
    </mc:Choice>
  </mc:AlternateContent>
  <xr:revisionPtr revIDLastSave="0" documentId="13_ncr:1_{B7D45F39-F959-4261-8D78-81633F4A0B7A}" xr6:coauthVersionLast="47" xr6:coauthVersionMax="47" xr10:uidLastSave="{00000000-0000-0000-0000-000000000000}"/>
  <bookViews>
    <workbookView xWindow="-108" yWindow="-108" windowWidth="23256" windowHeight="12456" tabRatio="711" firstSheet="7" activeTab="13" xr2:uid="{00000000-000D-0000-FFFF-FFFF00000000}"/>
  </bookViews>
  <sheets>
    <sheet name="2012" sheetId="2" r:id="rId1"/>
    <sheet name="2013" sheetId="3" r:id="rId2"/>
    <sheet name="2014" sheetId="4" r:id="rId3"/>
    <sheet name="2015" sheetId="5" r:id="rId4"/>
    <sheet name="2016" sheetId="7" r:id="rId5"/>
    <sheet name="2017" sheetId="8" r:id="rId6"/>
    <sheet name="2018" sheetId="9" r:id="rId7"/>
    <sheet name="2019" sheetId="10" r:id="rId8"/>
    <sheet name="2020" sheetId="11" r:id="rId9"/>
    <sheet name="2021" sheetId="12" r:id="rId10"/>
    <sheet name="2022" sheetId="13" r:id="rId11"/>
    <sheet name="2023" sheetId="14" r:id="rId12"/>
    <sheet name="2024" sheetId="15" r:id="rId13"/>
    <sheet name="GRAFICO" sheetId="6" r:id="rId14"/>
    <sheet name="HISTORICO" sheetId="1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5" l="1"/>
  <c r="C18" i="15"/>
  <c r="D18" i="14"/>
  <c r="D25" i="1" s="1"/>
  <c r="C18" i="14"/>
  <c r="C25" i="1" s="1"/>
  <c r="D18" i="13"/>
  <c r="C18" i="13"/>
  <c r="C18" i="12" l="1"/>
  <c r="C23" i="1" s="1"/>
  <c r="D18" i="12"/>
  <c r="D23" i="1" s="1"/>
  <c r="D12" i="11"/>
  <c r="D10" i="11" l="1"/>
  <c r="D9" i="11"/>
  <c r="D8" i="11" l="1"/>
  <c r="D7" i="11"/>
  <c r="C18" i="11"/>
  <c r="C22" i="1" s="1"/>
  <c r="D18" i="11" l="1"/>
  <c r="D15" i="10"/>
  <c r="D14" i="10"/>
  <c r="D13" i="10"/>
  <c r="D12" i="10"/>
  <c r="D11" i="10"/>
  <c r="D10" i="10"/>
  <c r="D9" i="10"/>
  <c r="D8" i="10"/>
  <c r="D7" i="10"/>
  <c r="C18" i="10"/>
  <c r="C21" i="1" s="1"/>
  <c r="D18" i="9"/>
  <c r="D20" i="1" s="1"/>
  <c r="C18" i="9"/>
  <c r="C20" i="1" s="1"/>
  <c r="D18" i="10" l="1"/>
  <c r="D21" i="1" s="1"/>
  <c r="D18" i="8" l="1"/>
  <c r="D19" i="1" s="1"/>
  <c r="C18" i="8"/>
  <c r="C19" i="1" s="1"/>
  <c r="D18" i="7" l="1"/>
  <c r="D18" i="1" s="1"/>
  <c r="C18" i="7"/>
  <c r="C18" i="1" s="1"/>
  <c r="D18" i="2"/>
  <c r="D14" i="1" s="1"/>
  <c r="C18" i="2"/>
  <c r="C14" i="1" s="1"/>
  <c r="D18" i="5" l="1"/>
  <c r="D17" i="1" s="1"/>
  <c r="C18" i="5"/>
  <c r="C17" i="1" s="1"/>
  <c r="D18" i="4"/>
  <c r="D16" i="1" s="1"/>
  <c r="C18" i="4"/>
  <c r="C16" i="1" s="1"/>
  <c r="D18" i="3"/>
  <c r="D15" i="1" s="1"/>
  <c r="C18" i="3"/>
  <c r="C15" i="1" s="1"/>
</calcChain>
</file>

<file path=xl/sharedStrings.xml><?xml version="1.0" encoding="utf-8"?>
<sst xmlns="http://schemas.openxmlformats.org/spreadsheetml/2006/main" count="241" uniqueCount="32">
  <si>
    <t>Ano</t>
  </si>
  <si>
    <t>Total em consumo (kWh)</t>
  </si>
  <si>
    <t>Mês</t>
  </si>
  <si>
    <t>Consumo Ativo (kWh)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</si>
  <si>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</si>
  <si>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</si>
  <si>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</si>
  <si>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</si>
  <si>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</si>
  <si>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</si>
  <si>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</si>
  <si>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</si>
  <si>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</si>
  <si>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</si>
  <si>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</si>
  <si>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</si>
  <si>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</si>
  <si>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Total em dinheiro (R$)</t>
  </si>
  <si>
    <t>Fatura Total (R$)</t>
  </si>
  <si>
    <t>Fazenda da Palma</t>
  </si>
  <si>
    <t>Novembro/2023</t>
  </si>
  <si>
    <t>Dezembro/2023</t>
  </si>
  <si>
    <t>Janeiro/2024</t>
  </si>
  <si>
    <t>Fevereiro/2024</t>
  </si>
  <si>
    <t>Março/2024</t>
  </si>
  <si>
    <t>Abril/2024</t>
  </si>
  <si>
    <t>Maio/2024</t>
  </si>
  <si>
    <t>Junho/2024</t>
  </si>
  <si>
    <t>Julho/2024</t>
  </si>
  <si>
    <t>Agosto/2024</t>
  </si>
  <si>
    <t>Setembro/2024</t>
  </si>
  <si>
    <t>Outubro/2024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</si>
</sst>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&quot;R$&quot;#,##0.00"/>
    <numFmt numFmtId="166" formatCode="&quot;R$&quot;\ 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Tw Cen MT"/>
      <family val="2"/>
    </font>
    <font>
      <b/>
      <sz val="11"/>
      <color rgb="FF666666"/>
      <name val="Tw Cen MT"/>
      <family val="2"/>
    </font>
    <font>
      <sz val="36"/>
      <color theme="1"/>
      <name val="Tw Cen MT"/>
      <family val="2"/>
    </font>
    <font>
      <sz val="11"/>
      <color rgb="FFFF0000"/>
      <name val="Tw Cen MT"/>
      <family val="2"/>
    </font>
    <font>
      <sz val="14"/>
      <color theme="1"/>
      <name val="Tw Cen MT"/>
      <family val="2"/>
    </font>
    <font>
      <sz val="10"/>
      <name val="Arial"/>
      <family val="2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4" fontId="0" fillId="0" borderId="0" xfId="0" applyNumberFormat="1"/>
    <xf numFmtId="0" fontId="0" fillId="0" borderId="1" xfId="0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0" fillId="0" borderId="2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3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3" fontId="0" fillId="3" borderId="2" xfId="0" applyNumberForma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4" fontId="9" fillId="0" borderId="0" xfId="0" applyNumberFormat="1" applyFont="1" applyAlignment="1">
      <alignment horizontal="center"/>
    </xf>
    <xf numFmtId="3" fontId="9" fillId="0" borderId="2" xfId="0" applyNumberFormat="1" applyFont="1" applyBorder="1" applyAlignment="1">
      <alignment horizontal="center"/>
    </xf>
    <xf numFmtId="4" fontId="9" fillId="0" borderId="0" xfId="0" applyNumberFormat="1" applyFont="1" applyAlignment="1">
      <alignment horizontal="center" vertical="center"/>
    </xf>
    <xf numFmtId="3" fontId="9" fillId="0" borderId="2" xfId="0" applyNumberFormat="1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4" fontId="9" fillId="3" borderId="0" xfId="0" applyNumberFormat="1" applyFont="1" applyFill="1" applyAlignment="1">
      <alignment horizontal="center" vertical="center"/>
    </xf>
    <xf numFmtId="3" fontId="9" fillId="3" borderId="2" xfId="0" applyNumberFormat="1" applyFont="1" applyFill="1" applyBorder="1" applyAlignment="1">
      <alignment horizontal="center" vertical="center"/>
    </xf>
    <xf numFmtId="4" fontId="9" fillId="3" borderId="0" xfId="0" applyNumberFormat="1" applyFont="1" applyFill="1" applyAlignment="1">
      <alignment horizontal="center"/>
    </xf>
    <xf numFmtId="3" fontId="9" fillId="3" borderId="2" xfId="0" applyNumberFormat="1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 vertical="center"/>
    </xf>
    <xf numFmtId="4" fontId="10" fillId="3" borderId="4" xfId="0" applyNumberFormat="1" applyFont="1" applyFill="1" applyBorder="1" applyAlignment="1">
      <alignment horizontal="center" vertical="center"/>
    </xf>
    <xf numFmtId="3" fontId="10" fillId="3" borderId="5" xfId="0" applyNumberFormat="1" applyFont="1" applyFill="1" applyBorder="1" applyAlignment="1">
      <alignment horizontal="center" vertical="center"/>
    </xf>
    <xf numFmtId="4" fontId="10" fillId="3" borderId="3" xfId="0" applyNumberFormat="1" applyFont="1" applyFill="1" applyBorder="1" applyAlignment="1">
      <alignment horizontal="center" vertical="center"/>
    </xf>
    <xf numFmtId="4" fontId="10" fillId="3" borderId="5" xfId="0" applyNumberFormat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/>
    </xf>
    <xf numFmtId="4" fontId="10" fillId="3" borderId="4" xfId="0" applyNumberFormat="1" applyFont="1" applyFill="1" applyBorder="1" applyAlignment="1">
      <alignment horizontal="center"/>
    </xf>
    <xf numFmtId="3" fontId="10" fillId="3" borderId="5" xfId="0" applyNumberFormat="1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3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/>
    </xf>
    <xf numFmtId="49" fontId="9" fillId="3" borderId="1" xfId="0" applyNumberFormat="1" applyFont="1" applyFill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65" fontId="0" fillId="3" borderId="0" xfId="0" applyNumberFormat="1" applyFill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 vertical="center"/>
    </xf>
    <xf numFmtId="165" fontId="0" fillId="3" borderId="0" xfId="0" applyNumberFormat="1" applyFill="1" applyAlignment="1">
      <alignment horizontal="center" vertical="center"/>
    </xf>
    <xf numFmtId="0" fontId="0" fillId="0" borderId="3" xfId="0" applyBorder="1" applyAlignment="1">
      <alignment horizontal="center"/>
    </xf>
    <xf numFmtId="165" fontId="0" fillId="0" borderId="4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49" fontId="9" fillId="3" borderId="3" xfId="0" applyNumberFormat="1" applyFont="1" applyFill="1" applyBorder="1" applyAlignment="1">
      <alignment horizontal="center"/>
    </xf>
    <xf numFmtId="166" fontId="9" fillId="3" borderId="4" xfId="0" applyNumberFormat="1" applyFont="1" applyFill="1" applyBorder="1" applyAlignment="1">
      <alignment horizontal="center"/>
    </xf>
    <xf numFmtId="3" fontId="9" fillId="3" borderId="5" xfId="0" applyNumberFormat="1" applyFont="1" applyFill="1" applyBorder="1" applyAlignment="1">
      <alignment horizontal="center"/>
    </xf>
    <xf numFmtId="166" fontId="9" fillId="0" borderId="0" xfId="0" applyNumberFormat="1" applyFont="1" applyAlignment="1">
      <alignment horizontal="center"/>
    </xf>
    <xf numFmtId="166" fontId="9" fillId="3" borderId="0" xfId="0" applyNumberFormat="1" applyFont="1" applyFill="1" applyAlignment="1">
      <alignment horizontal="center"/>
    </xf>
    <xf numFmtId="166" fontId="9" fillId="0" borderId="0" xfId="0" applyNumberFormat="1" applyFont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042076588978718E-2"/>
          <c:y val="0.13423702896512937"/>
          <c:w val="0.9215421847324764"/>
          <c:h val="0.60878181242969631"/>
        </c:manualLayout>
      </c:layout>
      <c:lineChart>
        <c:grouping val="stacked"/>
        <c:varyColors val="0"/>
        <c:ser>
          <c:idx val="0"/>
          <c:order val="0"/>
          <c:tx>
            <c:strRef>
              <c:f>GRAFICO!$C$5</c:f>
              <c:strCache>
                <c:ptCount val="1"/>
                <c:pt idx="0">
                  <c:v>Fatura Total (R$)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2"/>
              </a:solidFill>
              <a:ln w="9525">
                <a:solidFill>
                  <a:schemeClr val="tx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0456570155902005E-2"/>
                  <c:y val="4.4261459505061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D6-4AB0-990B-A45EFB820633}"/>
                </c:ext>
              </c:extLst>
            </c:dLbl>
            <c:dLbl>
              <c:idx val="1"/>
              <c:layout>
                <c:manualLayout>
                  <c:x val="-2.7737638029099371E-2"/>
                  <c:y val="-6.36254452568428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D79-4053-911B-7513618E3FFC}"/>
                </c:ext>
              </c:extLst>
            </c:dLbl>
            <c:dLbl>
              <c:idx val="2"/>
              <c:layout>
                <c:manualLayout>
                  <c:x val="-5.5577281681660616E-2"/>
                  <c:y val="-4.50242547806524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4B-4EAF-95CA-3220E747BFAB}"/>
                </c:ext>
              </c:extLst>
            </c:dLbl>
            <c:dLbl>
              <c:idx val="3"/>
              <c:layout>
                <c:manualLayout>
                  <c:x val="-3.2312546399406089E-2"/>
                  <c:y val="-5.24647309711286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FD6-4AB0-990B-A45EFB820633}"/>
                </c:ext>
              </c:extLst>
            </c:dLbl>
            <c:dLbl>
              <c:idx val="4"/>
              <c:layout>
                <c:manualLayout>
                  <c:x val="-3.0456570155902005E-2"/>
                  <c:y val="4.05412214098237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FD6-4AB0-990B-A45EFB820633}"/>
                </c:ext>
              </c:extLst>
            </c:dLbl>
            <c:dLbl>
              <c:idx val="5"/>
              <c:layout>
                <c:manualLayout>
                  <c:x val="-5.9289234168668853E-2"/>
                  <c:y val="-7.47861595425571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FD6-4AB0-990B-A45EFB820633}"/>
                </c:ext>
              </c:extLst>
            </c:dLbl>
            <c:dLbl>
              <c:idx val="6"/>
              <c:layout>
                <c:manualLayout>
                  <c:x val="-8.3416925334221861E-2"/>
                  <c:y val="-5.24647309711286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FD6-4AB0-990B-A45EFB820633}"/>
                </c:ext>
              </c:extLst>
            </c:dLbl>
            <c:dLbl>
              <c:idx val="7"/>
              <c:layout>
                <c:manualLayout>
                  <c:x val="-5.3721305438156598E-2"/>
                  <c:y val="-3.38635404949381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FD6-4AB0-990B-A45EFB820633}"/>
                </c:ext>
              </c:extLst>
            </c:dLbl>
            <c:dLbl>
              <c:idx val="8"/>
              <c:layout>
                <c:manualLayout>
                  <c:x val="-6.1145210412172864E-2"/>
                  <c:y val="2.19400309336332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FD6-4AB0-990B-A45EFB820633}"/>
                </c:ext>
              </c:extLst>
            </c:dLbl>
            <c:dLbl>
              <c:idx val="9"/>
              <c:layout>
                <c:manualLayout>
                  <c:x val="-6.3001186655677083E-2"/>
                  <c:y val="-4.13040166854143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04B-4EAF-95CA-3220E747BFAB}"/>
                </c:ext>
              </c:extLst>
            </c:dLbl>
            <c:dLbl>
              <c:idx val="11"/>
              <c:layout>
                <c:manualLayout>
                  <c:x val="-2.7770519497980348E-2"/>
                  <c:y val="3.31007452193475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D79-4053-911B-7513618E3F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GRAFICO!$B$6:$B$17</c:f>
              <c:strCache>
                <c:ptCount val="12"/>
                <c:pt idx="0">
                  <c:v>Novembro/2023</c:v>
                </c:pt>
                <c:pt idx="1">
                  <c:v>Dezembro/2023</c:v>
                </c:pt>
                <c:pt idx="2">
                  <c:v>Janeiro/2024</c:v>
                </c:pt>
                <c:pt idx="3">
                  <c:v>Fevereiro/2024</c:v>
                </c:pt>
                <c:pt idx="4">
                  <c:v>Março/2024</c:v>
                </c:pt>
                <c:pt idx="5">
                  <c:v>Abril/2024</c:v>
                </c:pt>
                <c:pt idx="6">
                  <c:v>Maio/2024</c:v>
                </c:pt>
                <c:pt idx="7">
                  <c:v>Junho/2024</c:v>
                </c:pt>
                <c:pt idx="8">
                  <c:v>Julho/2024</c:v>
                </c:pt>
                <c:pt idx="9">
                  <c:v>Agosto/2024</c:v>
                </c:pt>
                <c:pt idx="10">
                  <c:v>Setembro/2024</c:v>
                </c:pt>
                <c:pt idx="11">
                  <c:v>Outubro/2024</c:v>
                </c:pt>
              </c:strCache>
            </c:strRef>
          </c:cat>
          <c:val>
            <c:numRef>
              <c:f>GRAFICO!$C$6:$C$17</c:f>
              <c:numCache>
                <c:formatCode>"R$"\ #,##0.00</c:formatCode>
                <c:ptCount val="12"/>
                <c:pt idx="0">
                  <c:v>419.6</c:v>
                </c:pt>
                <c:pt idx="1">
                  <c:v>220.54</c:v>
                </c:pt>
                <c:pt idx="2">
                  <c:v>140.32</c:v>
                </c:pt>
                <c:pt idx="3">
                  <c:v>427.66</c:v>
                </c:pt>
                <c:pt idx="4">
                  <c:v>411.47</c:v>
                </c:pt>
                <c:pt idx="5">
                  <c:v>189.02</c:v>
                </c:pt>
                <c:pt idx="6">
                  <c:v>417.86</c:v>
                </c:pt>
                <c:pt idx="7">
                  <c:v>404.01</c:v>
                </c:pt>
                <c:pt idx="8">
                  <c:v>71.63</c:v>
                </c:pt>
                <c:pt idx="9">
                  <c:v>403.29</c:v>
                </c:pt>
                <c:pt idx="10">
                  <c:v>406.37</c:v>
                </c:pt>
                <c:pt idx="11">
                  <c:v>79.55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D6-4AB0-990B-A45EFB820633}"/>
            </c:ext>
          </c:extLst>
        </c:ser>
        <c:ser>
          <c:idx val="1"/>
          <c:order val="1"/>
          <c:tx>
            <c:strRef>
              <c:f>GRAFICO!$D$5</c:f>
              <c:strCache>
                <c:ptCount val="1"/>
                <c:pt idx="0">
                  <c:v>Consumo Ativo (kWh)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dLbls>
            <c:dLbl>
              <c:idx val="6"/>
              <c:layout>
                <c:manualLayout>
                  <c:x val="-2.9890570471564175E-2"/>
                  <c:y val="-5.61849690663667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FD6-4AB0-990B-A45EFB8206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GRAFICO!$B$6:$B$17</c:f>
              <c:strCache>
                <c:ptCount val="12"/>
                <c:pt idx="0">
                  <c:v>Novembro/2023</c:v>
                </c:pt>
                <c:pt idx="1">
                  <c:v>Dezembro/2023</c:v>
                </c:pt>
                <c:pt idx="2">
                  <c:v>Janeiro/2024</c:v>
                </c:pt>
                <c:pt idx="3">
                  <c:v>Fevereiro/2024</c:v>
                </c:pt>
                <c:pt idx="4">
                  <c:v>Março/2024</c:v>
                </c:pt>
                <c:pt idx="5">
                  <c:v>Abril/2024</c:v>
                </c:pt>
                <c:pt idx="6">
                  <c:v>Maio/2024</c:v>
                </c:pt>
                <c:pt idx="7">
                  <c:v>Junho/2024</c:v>
                </c:pt>
                <c:pt idx="8">
                  <c:v>Julho/2024</c:v>
                </c:pt>
                <c:pt idx="9">
                  <c:v>Agosto/2024</c:v>
                </c:pt>
                <c:pt idx="10">
                  <c:v>Setembro/2024</c:v>
                </c:pt>
                <c:pt idx="11">
                  <c:v>Outubro/2024</c:v>
                </c:pt>
              </c:strCache>
            </c:strRef>
          </c:cat>
          <c:val>
            <c:numRef>
              <c:f>GRAFICO!$D$6:$D$17</c:f>
              <c:numCache>
                <c:formatCode>#,##0</c:formatCode>
                <c:ptCount val="12"/>
                <c:pt idx="0">
                  <c:v>677</c:v>
                </c:pt>
                <c:pt idx="1">
                  <c:v>651</c:v>
                </c:pt>
                <c:pt idx="2">
                  <c:v>546</c:v>
                </c:pt>
                <c:pt idx="3">
                  <c:v>668</c:v>
                </c:pt>
                <c:pt idx="4">
                  <c:v>646</c:v>
                </c:pt>
                <c:pt idx="5">
                  <c:v>280</c:v>
                </c:pt>
                <c:pt idx="6">
                  <c:v>645</c:v>
                </c:pt>
                <c:pt idx="7">
                  <c:v>627</c:v>
                </c:pt>
                <c:pt idx="8">
                  <c:v>100</c:v>
                </c:pt>
                <c:pt idx="9">
                  <c:v>596</c:v>
                </c:pt>
                <c:pt idx="10">
                  <c:v>588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D6-4AB0-990B-A45EFB82063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45205000"/>
        <c:axId val="845202704"/>
      </c:lineChart>
      <c:catAx>
        <c:axId val="8452050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45202704"/>
        <c:crosses val="autoZero"/>
        <c:auto val="1"/>
        <c:lblAlgn val="ctr"/>
        <c:lblOffset val="100"/>
        <c:noMultiLvlLbl val="0"/>
      </c:catAx>
      <c:valAx>
        <c:axId val="845202704"/>
        <c:scaling>
          <c:orientation val="minMax"/>
        </c:scaling>
        <c:delete val="1"/>
        <c:axPos val="l"/>
        <c:numFmt formatCode="&quot;R$&quot;\ #,##0.00" sourceLinked="1"/>
        <c:majorTickMark val="none"/>
        <c:minorTickMark val="none"/>
        <c:tickLblPos val="nextTo"/>
        <c:crossAx val="845205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280613417692864E-2"/>
          <c:y val="3.6872566955495741E-2"/>
          <c:w val="0.91406946524322497"/>
          <c:h val="0.84022081400096771"/>
        </c:manualLayout>
      </c:layout>
      <c:lineChart>
        <c:grouping val="stacked"/>
        <c:varyColors val="0"/>
        <c:ser>
          <c:idx val="0"/>
          <c:order val="0"/>
          <c:tx>
            <c:strRef>
              <c:f>HISTORICO!$C$5</c:f>
              <c:strCache>
                <c:ptCount val="1"/>
                <c:pt idx="0">
                  <c:v>Total em dinheiro (R$)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5.6186200415221585E-2"/>
                  <c:y val="2.76672725356231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64-42B2-AD49-7210686CF8E6}"/>
                </c:ext>
              </c:extLst>
            </c:dLbl>
            <c:dLbl>
              <c:idx val="1"/>
              <c:layout>
                <c:manualLayout>
                  <c:x val="-4.3628526144120619E-2"/>
                  <c:y val="2.87392879476250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14-43E4-B536-C9BF988EB6E7}"/>
                </c:ext>
              </c:extLst>
            </c:dLbl>
            <c:dLbl>
              <c:idx val="2"/>
              <c:layout>
                <c:manualLayout>
                  <c:x val="-5.1942832360786777E-2"/>
                  <c:y val="3.10649185822346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64-42B2-AD49-7210686CF8E6}"/>
                </c:ext>
              </c:extLst>
            </c:dLbl>
            <c:dLbl>
              <c:idx val="3"/>
              <c:layout>
                <c:manualLayout>
                  <c:x val="-5.7877603705257401E-2"/>
                  <c:y val="3.80040567012940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14-43E4-B536-C9BF988EB6E7}"/>
                </c:ext>
              </c:extLst>
            </c:dLbl>
            <c:dLbl>
              <c:idx val="4"/>
              <c:layout>
                <c:manualLayout>
                  <c:x val="-2.9953451331404129E-2"/>
                  <c:y val="2.76671890833789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64-42B2-AD49-7210686CF8E6}"/>
                </c:ext>
              </c:extLst>
            </c:dLbl>
            <c:dLbl>
              <c:idx val="5"/>
              <c:layout>
                <c:manualLayout>
                  <c:x val="-5.0355335408434072E-2"/>
                  <c:y val="-2.20671332394964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64-42B2-AD49-7210686CF8E6}"/>
                </c:ext>
              </c:extLst>
            </c:dLbl>
            <c:dLbl>
              <c:idx val="6"/>
              <c:layout>
                <c:manualLayout>
                  <c:x val="-5.923160524892717E-2"/>
                  <c:y val="3.27089353880447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264-42B2-AD49-7210686CF8E6}"/>
                </c:ext>
              </c:extLst>
            </c:dLbl>
            <c:dLbl>
              <c:idx val="7"/>
              <c:layout>
                <c:manualLayout>
                  <c:x val="-5.631998444855655E-3"/>
                  <c:y val="2.43956424359988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64-42B2-AD49-7210686CF8E6}"/>
                </c:ext>
              </c:extLst>
            </c:dLbl>
            <c:dLbl>
              <c:idx val="8"/>
              <c:layout>
                <c:manualLayout>
                  <c:x val="-8.9855034312959527E-3"/>
                  <c:y val="2.42957403838791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14-43E4-B536-C9BF988EB6E7}"/>
                </c:ext>
              </c:extLst>
            </c:dLbl>
            <c:dLbl>
              <c:idx val="9"/>
              <c:layout>
                <c:manualLayout>
                  <c:x val="-9.6573344998541911E-3"/>
                  <c:y val="2.19102827973841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264-42B2-AD49-7210686CF8E6}"/>
                </c:ext>
              </c:extLst>
            </c:dLbl>
            <c:dLbl>
              <c:idx val="10"/>
              <c:layout>
                <c:manualLayout>
                  <c:x val="-1.2612558045628922E-2"/>
                  <c:y val="3.1502608936472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264-42B2-AD49-7210686CF8E6}"/>
                </c:ext>
              </c:extLst>
            </c:dLbl>
            <c:dLbl>
              <c:idx val="11"/>
              <c:layout>
                <c:manualLayout>
                  <c:x val="-5.1666925969886764E-2"/>
                  <c:y val="-2.09000348990187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264-42B2-AD49-7210686CF8E6}"/>
                </c:ext>
              </c:extLst>
            </c:dLbl>
            <c:dLbl>
              <c:idx val="12"/>
              <c:layout>
                <c:manualLayout>
                  <c:x val="-7.715032186944365E-2"/>
                  <c:y val="6.86003463993779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E264-42B2-AD49-7210686CF8E6}"/>
                </c:ext>
              </c:extLst>
            </c:dLbl>
            <c:dLbl>
              <c:idx val="13"/>
              <c:layout>
                <c:manualLayout>
                  <c:x val="0"/>
                  <c:y val="-2.3783522326279997E-2"/>
                </c:manualLayout>
              </c:layout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C14-43E4-B536-C9BF988EB6E7}"/>
                </c:ext>
              </c:extLst>
            </c:dLbl>
            <c:dLbl>
              <c:idx val="14"/>
              <c:layout>
                <c:manualLayout>
                  <c:x val="3.3985747060074047E-2"/>
                  <c:y val="-1.6988230233057143E-2"/>
                </c:manualLayout>
              </c:layout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C14-43E4-B536-C9BF988EB6E7}"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HISTORICO!$B$15:$B$25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HISTORICO!$C$15:$C$25</c:f>
              <c:numCache>
                <c:formatCode>"R$"#,##0.00</c:formatCode>
                <c:ptCount val="11"/>
                <c:pt idx="0">
                  <c:v>754.06999999999994</c:v>
                </c:pt>
                <c:pt idx="1">
                  <c:v>1578.0600000000004</c:v>
                </c:pt>
                <c:pt idx="2">
                  <c:v>2035.9</c:v>
                </c:pt>
                <c:pt idx="3">
                  <c:v>1836.8200000000002</c:v>
                </c:pt>
                <c:pt idx="4">
                  <c:v>896.29000000000008</c:v>
                </c:pt>
                <c:pt idx="5">
                  <c:v>1643.74</c:v>
                </c:pt>
                <c:pt idx="6">
                  <c:v>1526.25</c:v>
                </c:pt>
                <c:pt idx="7">
                  <c:v>3416.4699999999993</c:v>
                </c:pt>
                <c:pt idx="8">
                  <c:v>6501.15</c:v>
                </c:pt>
                <c:pt idx="9">
                  <c:v>6999.7000000000007</c:v>
                </c:pt>
                <c:pt idx="10">
                  <c:v>4238.7100000000009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E264-42B2-AD49-7210686CF8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756608"/>
        <c:axId val="112758144"/>
      </c:lineChart>
      <c:lineChart>
        <c:grouping val="stacked"/>
        <c:varyColors val="0"/>
        <c:ser>
          <c:idx val="1"/>
          <c:order val="1"/>
          <c:tx>
            <c:strRef>
              <c:f>HISTORICO!$D$5</c:f>
              <c:strCache>
                <c:ptCount val="1"/>
                <c:pt idx="0">
                  <c:v>Total em consumo (kWh)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692770351851209E-2"/>
                  <c:y val="-3.29427199681531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264-42B2-AD49-7210686CF8E6}"/>
                </c:ext>
              </c:extLst>
            </c:dLbl>
            <c:dLbl>
              <c:idx val="1"/>
              <c:layout>
                <c:manualLayout>
                  <c:x val="-4.4584215660973425E-2"/>
                  <c:y val="-2.95450739215416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264-42B2-AD49-7210686CF8E6}"/>
                </c:ext>
              </c:extLst>
            </c:dLbl>
            <c:dLbl>
              <c:idx val="2"/>
              <c:layout>
                <c:manualLayout>
                  <c:x val="-4.4586055440587906E-2"/>
                  <c:y val="-3.32206848691317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264-42B2-AD49-7210686CF8E6}"/>
                </c:ext>
              </c:extLst>
            </c:dLbl>
            <c:dLbl>
              <c:idx val="3"/>
              <c:layout>
                <c:manualLayout>
                  <c:x val="-5.7327700039655691E-2"/>
                  <c:y val="-3.5923017366519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264-42B2-AD49-7210686CF8E6}"/>
                </c:ext>
              </c:extLst>
            </c:dLbl>
            <c:dLbl>
              <c:idx val="4"/>
              <c:layout>
                <c:manualLayout>
                  <c:x val="-2.2376574198350929E-2"/>
                  <c:y val="-2.9267113759922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264-42B2-AD49-7210686CF8E6}"/>
                </c:ext>
              </c:extLst>
            </c:dLbl>
            <c:dLbl>
              <c:idx val="5"/>
              <c:layout>
                <c:manualLayout>
                  <c:x val="-4.4581372365205575E-2"/>
                  <c:y val="-3.22474064189292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264-42B2-AD49-7210686CF8E6}"/>
                </c:ext>
              </c:extLst>
            </c:dLbl>
            <c:dLbl>
              <c:idx val="6"/>
              <c:layout>
                <c:manualLayout>
                  <c:x val="-3.198145017148931E-2"/>
                  <c:y val="-3.6417020762430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264-42B2-AD49-7210686CF8E6}"/>
                </c:ext>
              </c:extLst>
            </c:dLbl>
            <c:dLbl>
              <c:idx val="7"/>
              <c:layout>
                <c:manualLayout>
                  <c:x val="-5.2244255308713142E-2"/>
                  <c:y val="-3.29551146660201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264-42B2-AD49-7210686CF8E6}"/>
                </c:ext>
              </c:extLst>
            </c:dLbl>
            <c:dLbl>
              <c:idx val="8"/>
              <c:layout>
                <c:manualLayout>
                  <c:x val="-4.6597236242905571E-2"/>
                  <c:y val="-4.3495282514146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264-42B2-AD49-7210686CF8E6}"/>
                </c:ext>
              </c:extLst>
            </c:dLbl>
            <c:dLbl>
              <c:idx val="9"/>
              <c:layout>
                <c:manualLayout>
                  <c:x val="-2.0357608952069523E-2"/>
                  <c:y val="-3.63174867275836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264-42B2-AD49-7210686CF8E6}"/>
                </c:ext>
              </c:extLst>
            </c:dLbl>
            <c:dLbl>
              <c:idx val="10"/>
              <c:layout>
                <c:manualLayout>
                  <c:x val="-4.905308201282748E-2"/>
                  <c:y val="-3.487443349058545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9466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7-E264-42B2-AD49-7210686CF8E6}"/>
                </c:ext>
              </c:extLst>
            </c:dLbl>
            <c:dLbl>
              <c:idx val="11"/>
              <c:layout>
                <c:manualLayout>
                  <c:x val="-3.8205030726828397E-2"/>
                  <c:y val="-2.8432679255257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264-42B2-AD49-7210686CF8E6}"/>
                </c:ext>
              </c:extLst>
            </c:dLbl>
            <c:dLbl>
              <c:idx val="12"/>
              <c:layout>
                <c:manualLayout>
                  <c:x val="-3.185879457305147E-2"/>
                  <c:y val="-2.77373657060335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264-42B2-AD49-7210686CF8E6}"/>
                </c:ext>
              </c:extLst>
            </c:dLbl>
            <c:dLbl>
              <c:idx val="13"/>
              <c:layout>
                <c:manualLayout>
                  <c:x val="-3.6109856251328613E-2"/>
                  <c:y val="-0.115519965584788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C14-43E4-B536-C9BF988EB6E7}"/>
                </c:ext>
              </c:extLst>
            </c:dLbl>
            <c:dLbl>
              <c:idx val="14"/>
              <c:layout>
                <c:manualLayout>
                  <c:x val="-3.8233965442583291E-2"/>
                  <c:y val="-2.71811683728914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C14-43E4-B536-C9BF988EB6E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HISTORICO!$B$15:$B$25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HISTORICO!$D$15:$D$25</c:f>
              <c:numCache>
                <c:formatCode>#,##0</c:formatCode>
                <c:ptCount val="11"/>
                <c:pt idx="0">
                  <c:v>2070</c:v>
                </c:pt>
                <c:pt idx="1">
                  <c:v>5741</c:v>
                </c:pt>
                <c:pt idx="2">
                  <c:v>5601</c:v>
                </c:pt>
                <c:pt idx="3">
                  <c:v>5508</c:v>
                </c:pt>
                <c:pt idx="4">
                  <c:v>3105</c:v>
                </c:pt>
                <c:pt idx="5">
                  <c:v>4230</c:v>
                </c:pt>
                <c:pt idx="6">
                  <c:v>3699</c:v>
                </c:pt>
                <c:pt idx="7">
                  <c:v>5466</c:v>
                </c:pt>
                <c:pt idx="8">
                  <c:v>13028</c:v>
                </c:pt>
                <c:pt idx="9">
                  <c:v>11740</c:v>
                </c:pt>
                <c:pt idx="10">
                  <c:v>7673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E264-42B2-AD49-7210686CF8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786048"/>
        <c:axId val="112784512"/>
      </c:lineChart>
      <c:catAx>
        <c:axId val="112756608"/>
        <c:scaling>
          <c:orientation val="minMax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1800000"/>
          <a:lstStyle/>
          <a:p>
            <a:pPr>
              <a:defRPr/>
            </a:pPr>
            <a:endParaRPr lang="pt-BR"/>
          </a:p>
        </c:txPr>
        <c:crossAx val="112758144"/>
        <c:crosses val="autoZero"/>
        <c:auto val="1"/>
        <c:lblAlgn val="ctr"/>
        <c:lblOffset val="100"/>
        <c:noMultiLvlLbl val="0"/>
      </c:catAx>
      <c:valAx>
        <c:axId val="112758144"/>
        <c:scaling>
          <c:orientation val="minMax"/>
          <c:max val="6000"/>
          <c:min val="0"/>
        </c:scaling>
        <c:delete val="1"/>
        <c:axPos val="l"/>
        <c:numFmt formatCode="#,##0" sourceLinked="0"/>
        <c:majorTickMark val="out"/>
        <c:minorTickMark val="none"/>
        <c:tickLblPos val="nextTo"/>
        <c:crossAx val="112756608"/>
        <c:crosses val="autoZero"/>
        <c:crossBetween val="between"/>
        <c:majorUnit val="1000000"/>
      </c:valAx>
      <c:valAx>
        <c:axId val="112784512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ln>
            <a:solidFill>
              <a:schemeClr val="bg1"/>
            </a:solidFill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pt-BR"/>
          </a:p>
        </c:txPr>
        <c:crossAx val="112786048"/>
        <c:crosses val="max"/>
        <c:crossBetween val="between"/>
      </c:valAx>
      <c:catAx>
        <c:axId val="112786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278451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2.7678396959368821E-2"/>
          <c:y val="3.4238215984550104E-2"/>
          <c:w val="0.21488677223963845"/>
          <c:h val="8.030908128936548E-2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000"/>
          </a:pPr>
          <a:endParaRPr lang="pt-BR"/>
        </a:p>
      </c:txPr>
    </c:legend>
    <c:plotVisOnly val="1"/>
    <c:dispBlanksAs val="zero"/>
    <c:showDLblsOverMax val="0"/>
  </c:chart>
  <c:txPr>
    <a:bodyPr/>
    <a:lstStyle/>
    <a:p>
      <a:pPr>
        <a:defRPr sz="1100" b="1"/>
      </a:pPr>
      <a:endParaRPr lang="pt-BR"/>
    </a:p>
  </c:txPr>
  <c:printSettings>
    <c:headerFooter/>
    <c:pageMargins b="0.78740157499999996" l="0.511811024" r="0.511811024" t="0.78740157499999996" header="0.31496062000000152" footer="0.3149606200000015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792480</xdr:colOff>
      <xdr:row>3</xdr:row>
      <xdr:rowOff>0</xdr:rowOff>
    </xdr:from>
    <xdr:to>
      <xdr:col>15</xdr:col>
      <xdr:colOff>464820</xdr:colOff>
      <xdr:row>19</xdr:row>
      <xdr:rowOff>129540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B9DCDAE-D120-4F70-B7E8-DF325AF5F2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161925</xdr:colOff>
      <xdr:row>3</xdr:row>
      <xdr:rowOff>235744</xdr:rowOff>
    </xdr:from>
    <xdr:to>
      <xdr:col>15</xdr:col>
      <xdr:colOff>561975</xdr:colOff>
      <xdr:row>29</xdr:row>
      <xdr:rowOff>130969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9"/>
  <sheetViews>
    <sheetView workbookViewId="0"/>
  </sheetViews>
  <sheetFormatPr defaultRowHeight="14.4" x14ac:dyDescent="0.3"/>
  <cols>
    <col min="1" max="1" width="25.6640625" style="1" customWidth="1"/>
    <col min="2" max="2" width="25.6640625" customWidth="1"/>
    <col min="3" max="3" width="22.6640625" customWidth="1"/>
    <col min="4" max="4" width="25.44140625" customWidth="1"/>
  </cols>
  <sheetData>
    <row r="1" spans="1:4" x14ac:dyDescent="0.3">
      <c r="A1"/>
    </row>
    <row r="3" spans="1:4" ht="15" thickBot="1" x14ac:dyDescent="0.35"/>
    <row r="4" spans="1:4" ht="22.5" customHeight="1" thickBot="1" x14ac:dyDescent="0.8">
      <c r="A4" s="3"/>
      <c r="B4" s="59" t="s">
        <v>19</v>
      </c>
      <c r="C4" s="60"/>
      <c r="D4" s="61"/>
    </row>
    <row r="5" spans="1:4" ht="18.600000000000001" thickTop="1" x14ac:dyDescent="0.35">
      <c r="A5" s="5"/>
      <c r="B5" s="14" t="s">
        <v>2</v>
      </c>
      <c r="C5" s="39" t="s">
        <v>18</v>
      </c>
      <c r="D5" s="16" t="s">
        <v>3</v>
      </c>
    </row>
    <row r="6" spans="1:4" ht="15.6" x14ac:dyDescent="0.3">
      <c r="B6" s="22" t="s">
        <v>4</v>
      </c>
      <c r="C6" s="25">
        <v>48.4</v>
      </c>
      <c r="D6" s="26">
        <v>100</v>
      </c>
    </row>
    <row r="7" spans="1:4" ht="15.6" x14ac:dyDescent="0.3">
      <c r="B7" s="17" t="s">
        <v>5</v>
      </c>
      <c r="C7" s="18">
        <v>48.78</v>
      </c>
      <c r="D7" s="19">
        <v>100</v>
      </c>
    </row>
    <row r="8" spans="1:4" ht="15.6" x14ac:dyDescent="0.3">
      <c r="B8" s="22" t="s">
        <v>6</v>
      </c>
      <c r="C8" s="25">
        <v>48.77</v>
      </c>
      <c r="D8" s="26">
        <v>100</v>
      </c>
    </row>
    <row r="9" spans="1:4" ht="15.6" x14ac:dyDescent="0.3">
      <c r="B9" s="17" t="s">
        <v>7</v>
      </c>
      <c r="C9" s="18">
        <v>53.71</v>
      </c>
      <c r="D9" s="19">
        <v>109</v>
      </c>
    </row>
    <row r="10" spans="1:4" ht="15.6" x14ac:dyDescent="0.3">
      <c r="B10" s="22" t="s">
        <v>8</v>
      </c>
      <c r="C10" s="25">
        <v>103.26</v>
      </c>
      <c r="D10" s="26">
        <v>209</v>
      </c>
    </row>
    <row r="11" spans="1:4" ht="15.6" x14ac:dyDescent="0.3">
      <c r="B11" s="17" t="s">
        <v>9</v>
      </c>
      <c r="C11" s="18">
        <v>152.29</v>
      </c>
      <c r="D11" s="19">
        <v>316</v>
      </c>
    </row>
    <row r="12" spans="1:4" ht="15.6" x14ac:dyDescent="0.3">
      <c r="B12" s="22" t="s">
        <v>10</v>
      </c>
      <c r="C12" s="25">
        <v>194.97</v>
      </c>
      <c r="D12" s="26">
        <v>409</v>
      </c>
    </row>
    <row r="13" spans="1:4" ht="15.6" x14ac:dyDescent="0.3">
      <c r="B13" s="17" t="s">
        <v>11</v>
      </c>
      <c r="C13" s="18">
        <v>126.23</v>
      </c>
      <c r="D13" s="19">
        <v>264</v>
      </c>
    </row>
    <row r="14" spans="1:4" ht="15.6" x14ac:dyDescent="0.3">
      <c r="B14" s="22" t="s">
        <v>12</v>
      </c>
      <c r="C14" s="25">
        <v>96.19</v>
      </c>
      <c r="D14" s="26">
        <v>197</v>
      </c>
    </row>
    <row r="15" spans="1:4" ht="15.6" x14ac:dyDescent="0.3">
      <c r="B15" s="17" t="s">
        <v>13</v>
      </c>
      <c r="C15" s="20">
        <v>92.08</v>
      </c>
      <c r="D15" s="21">
        <v>191</v>
      </c>
    </row>
    <row r="16" spans="1:4" ht="15.6" x14ac:dyDescent="0.3">
      <c r="B16" s="22" t="s">
        <v>14</v>
      </c>
      <c r="C16" s="23">
        <v>76.42</v>
      </c>
      <c r="D16" s="24">
        <v>169</v>
      </c>
    </row>
    <row r="17" spans="2:4" ht="15.6" x14ac:dyDescent="0.3">
      <c r="B17" s="17" t="s">
        <v>15</v>
      </c>
      <c r="C17" s="20">
        <v>81.16</v>
      </c>
      <c r="D17" s="21">
        <v>169</v>
      </c>
    </row>
    <row r="18" spans="2:4" ht="21" customHeight="1" thickBot="1" x14ac:dyDescent="0.35">
      <c r="B18" s="27" t="s">
        <v>16</v>
      </c>
      <c r="C18" s="28">
        <f>SUM(C6:C17)</f>
        <v>1122.2600000000002</v>
      </c>
      <c r="D18" s="29">
        <f>SUM(D6:D17)</f>
        <v>2333</v>
      </c>
    </row>
    <row r="19" spans="2:4" x14ac:dyDescent="0.3">
      <c r="C19" s="6"/>
      <c r="D19" s="6"/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3:D18"/>
  <sheetViews>
    <sheetView workbookViewId="0">
      <selection activeCell="D33" sqref="D33"/>
    </sheetView>
  </sheetViews>
  <sheetFormatPr defaultRowHeight="14.4" x14ac:dyDescent="0.3"/>
  <cols>
    <col min="1" max="1" width="22.109375" customWidth="1"/>
    <col min="2" max="2" width="18.6640625" customWidth="1"/>
    <col min="3" max="3" width="20.44140625" bestFit="1" customWidth="1"/>
    <col min="4" max="4" width="26.44140625" bestFit="1" customWidth="1"/>
  </cols>
  <sheetData>
    <row r="3" spans="2:4" ht="15" thickBot="1" x14ac:dyDescent="0.35"/>
    <row r="4" spans="2:4" ht="21.6" thickBot="1" x14ac:dyDescent="0.35">
      <c r="B4" s="59" t="s">
        <v>19</v>
      </c>
      <c r="C4" s="60"/>
      <c r="D4" s="61"/>
    </row>
    <row r="5" spans="2:4" ht="18.600000000000001" thickTop="1" x14ac:dyDescent="0.35">
      <c r="B5" s="14" t="s">
        <v>2</v>
      </c>
      <c r="C5" s="15" t="s">
        <v>18</v>
      </c>
      <c r="D5" s="16" t="s">
        <v>3</v>
      </c>
    </row>
    <row r="6" spans="2:4" ht="15.6" x14ac:dyDescent="0.3">
      <c r="B6" s="22" t="s">
        <v>4</v>
      </c>
      <c r="C6" s="25">
        <v>633.89</v>
      </c>
      <c r="D6" s="26">
        <v>1349</v>
      </c>
    </row>
    <row r="7" spans="2:4" ht="15.6" x14ac:dyDescent="0.3">
      <c r="B7" s="17" t="s">
        <v>5</v>
      </c>
      <c r="C7" s="18">
        <v>322.72000000000003</v>
      </c>
      <c r="D7" s="19">
        <v>897</v>
      </c>
    </row>
    <row r="8" spans="2:4" ht="15.6" x14ac:dyDescent="0.3">
      <c r="B8" s="22" t="s">
        <v>6</v>
      </c>
      <c r="C8" s="25">
        <v>140.22999999999999</v>
      </c>
      <c r="D8" s="26">
        <v>945</v>
      </c>
    </row>
    <row r="9" spans="2:4" ht="15.6" x14ac:dyDescent="0.3">
      <c r="B9" s="17" t="s">
        <v>7</v>
      </c>
      <c r="C9" s="18">
        <v>416.49</v>
      </c>
      <c r="D9" s="19">
        <v>899</v>
      </c>
    </row>
    <row r="10" spans="2:4" ht="15.6" x14ac:dyDescent="0.3">
      <c r="B10" s="22" t="s">
        <v>8</v>
      </c>
      <c r="C10" s="25">
        <v>460.32</v>
      </c>
      <c r="D10" s="26">
        <v>1055</v>
      </c>
    </row>
    <row r="11" spans="2:4" ht="15.6" x14ac:dyDescent="0.3">
      <c r="B11" s="17" t="s">
        <v>9</v>
      </c>
      <c r="C11" s="18">
        <v>545.01</v>
      </c>
      <c r="D11" s="19">
        <v>1117</v>
      </c>
    </row>
    <row r="12" spans="2:4" ht="15.6" x14ac:dyDescent="0.3">
      <c r="B12" s="22" t="s">
        <v>10</v>
      </c>
      <c r="C12" s="25">
        <v>583.04</v>
      </c>
      <c r="D12" s="26">
        <v>1150</v>
      </c>
    </row>
    <row r="13" spans="2:4" ht="15.6" x14ac:dyDescent="0.3">
      <c r="B13" s="17" t="s">
        <v>11</v>
      </c>
      <c r="C13" s="18">
        <v>588.67999999999995</v>
      </c>
      <c r="D13" s="19">
        <v>1080</v>
      </c>
    </row>
    <row r="14" spans="2:4" ht="15.6" x14ac:dyDescent="0.3">
      <c r="B14" s="22" t="s">
        <v>12</v>
      </c>
      <c r="C14" s="25">
        <v>659.02</v>
      </c>
      <c r="D14" s="26">
        <v>1132</v>
      </c>
    </row>
    <row r="15" spans="2:4" ht="15.6" x14ac:dyDescent="0.3">
      <c r="B15" s="17" t="s">
        <v>13</v>
      </c>
      <c r="C15" s="18">
        <v>726.06</v>
      </c>
      <c r="D15" s="19">
        <v>1309</v>
      </c>
    </row>
    <row r="16" spans="2:4" ht="15.6" x14ac:dyDescent="0.3">
      <c r="B16" s="22" t="s">
        <v>14</v>
      </c>
      <c r="C16" s="35">
        <v>616.88</v>
      </c>
      <c r="D16" s="36">
        <v>1034</v>
      </c>
    </row>
    <row r="17" spans="2:4" ht="15.6" x14ac:dyDescent="0.3">
      <c r="B17" s="17" t="s">
        <v>15</v>
      </c>
      <c r="C17" s="20">
        <v>808.81</v>
      </c>
      <c r="D17" s="21">
        <v>1061</v>
      </c>
    </row>
    <row r="18" spans="2:4" ht="16.2" thickBot="1" x14ac:dyDescent="0.35">
      <c r="B18" s="32" t="s">
        <v>16</v>
      </c>
      <c r="C18" s="33">
        <f>SUM(C6:C17)</f>
        <v>6501.15</v>
      </c>
      <c r="D18" s="34">
        <f>SUM(D6:D17)</f>
        <v>13028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3:D18"/>
  <sheetViews>
    <sheetView workbookViewId="0">
      <selection activeCell="F24" sqref="F24"/>
    </sheetView>
  </sheetViews>
  <sheetFormatPr defaultRowHeight="14.4" x14ac:dyDescent="0.3"/>
  <cols>
    <col min="1" max="1" width="22.109375" customWidth="1"/>
    <col min="2" max="2" width="18.6640625" customWidth="1"/>
    <col min="3" max="3" width="20.44140625" bestFit="1" customWidth="1"/>
    <col min="4" max="4" width="26.44140625" bestFit="1" customWidth="1"/>
  </cols>
  <sheetData>
    <row r="3" spans="2:4" ht="15" thickBot="1" x14ac:dyDescent="0.35"/>
    <row r="4" spans="2:4" ht="21.6" thickBot="1" x14ac:dyDescent="0.35">
      <c r="B4" s="59" t="s">
        <v>19</v>
      </c>
      <c r="C4" s="60"/>
      <c r="D4" s="61"/>
    </row>
    <row r="5" spans="2:4" ht="18.600000000000001" thickTop="1" x14ac:dyDescent="0.35">
      <c r="B5" s="14" t="s">
        <v>2</v>
      </c>
      <c r="C5" s="15" t="s">
        <v>18</v>
      </c>
      <c r="D5" s="16" t="s">
        <v>3</v>
      </c>
    </row>
    <row r="6" spans="2:4" ht="15.6" x14ac:dyDescent="0.3">
      <c r="B6" s="22" t="s">
        <v>4</v>
      </c>
      <c r="C6" s="25">
        <v>233.63</v>
      </c>
      <c r="D6" s="26">
        <v>476</v>
      </c>
    </row>
    <row r="7" spans="2:4" ht="15.6" x14ac:dyDescent="0.3">
      <c r="B7" s="17" t="s">
        <v>5</v>
      </c>
      <c r="C7" s="18">
        <v>662.68</v>
      </c>
      <c r="D7" s="19">
        <v>1013</v>
      </c>
    </row>
    <row r="8" spans="2:4" ht="15.6" x14ac:dyDescent="0.3">
      <c r="B8" s="22" t="s">
        <v>6</v>
      </c>
      <c r="C8" s="25">
        <v>756.08</v>
      </c>
      <c r="D8" s="26">
        <v>1023</v>
      </c>
    </row>
    <row r="9" spans="2:4" ht="15.6" x14ac:dyDescent="0.3">
      <c r="B9" s="17" t="s">
        <v>7</v>
      </c>
      <c r="C9" s="18">
        <v>465.1</v>
      </c>
      <c r="D9" s="19">
        <v>774</v>
      </c>
    </row>
    <row r="10" spans="2:4" ht="15.6" x14ac:dyDescent="0.3">
      <c r="B10" s="22" t="s">
        <v>8</v>
      </c>
      <c r="C10" s="25">
        <v>618.65</v>
      </c>
      <c r="D10" s="26">
        <v>1019</v>
      </c>
    </row>
    <row r="11" spans="2:4" ht="15.6" x14ac:dyDescent="0.3">
      <c r="B11" s="17" t="s">
        <v>9</v>
      </c>
      <c r="C11" s="18">
        <v>581.15</v>
      </c>
      <c r="D11" s="19">
        <v>1016</v>
      </c>
    </row>
    <row r="12" spans="2:4" ht="15.6" x14ac:dyDescent="0.3">
      <c r="B12" s="22" t="s">
        <v>10</v>
      </c>
      <c r="C12" s="25">
        <v>1073.25</v>
      </c>
      <c r="D12" s="26">
        <v>1890</v>
      </c>
    </row>
    <row r="13" spans="2:4" ht="15.6" x14ac:dyDescent="0.3">
      <c r="B13" s="17" t="s">
        <v>11</v>
      </c>
      <c r="C13" s="18">
        <v>600.58000000000004</v>
      </c>
      <c r="D13" s="19">
        <v>1069</v>
      </c>
    </row>
    <row r="14" spans="2:4" ht="15.6" x14ac:dyDescent="0.3">
      <c r="B14" s="22" t="s">
        <v>12</v>
      </c>
      <c r="C14" s="25">
        <v>594.87</v>
      </c>
      <c r="D14" s="26">
        <v>1068</v>
      </c>
    </row>
    <row r="15" spans="2:4" ht="15.6" x14ac:dyDescent="0.3">
      <c r="B15" s="17" t="s">
        <v>13</v>
      </c>
      <c r="C15" s="18">
        <v>236.43</v>
      </c>
      <c r="D15" s="19">
        <v>419</v>
      </c>
    </row>
    <row r="16" spans="2:4" ht="15.6" x14ac:dyDescent="0.3">
      <c r="B16" s="22" t="s">
        <v>14</v>
      </c>
      <c r="C16" s="35">
        <v>572.09</v>
      </c>
      <c r="D16" s="36">
        <v>988</v>
      </c>
    </row>
    <row r="17" spans="2:4" ht="15.6" x14ac:dyDescent="0.3">
      <c r="B17" s="17" t="s">
        <v>15</v>
      </c>
      <c r="C17" s="20">
        <v>605.19000000000005</v>
      </c>
      <c r="D17" s="21">
        <v>985</v>
      </c>
    </row>
    <row r="18" spans="2:4" ht="16.2" thickBot="1" x14ac:dyDescent="0.35">
      <c r="B18" s="32" t="s">
        <v>16</v>
      </c>
      <c r="C18" s="33">
        <f>SUM(C6:C17)</f>
        <v>6999.7000000000007</v>
      </c>
      <c r="D18" s="34">
        <f>SUM(D6:D17)</f>
        <v>11740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3:D18"/>
  <sheetViews>
    <sheetView topLeftCell="A5" workbookViewId="0">
      <selection activeCell="C27" sqref="C27:C30"/>
    </sheetView>
  </sheetViews>
  <sheetFormatPr defaultRowHeight="14.4" x14ac:dyDescent="0.3"/>
  <cols>
    <col min="1" max="1" width="22.109375" customWidth="1"/>
    <col min="2" max="2" width="18.6640625" customWidth="1"/>
    <col min="3" max="3" width="20.44140625" bestFit="1" customWidth="1"/>
    <col min="4" max="4" width="26.44140625" bestFit="1" customWidth="1"/>
  </cols>
  <sheetData>
    <row r="3" spans="2:4" ht="15" thickBot="1" x14ac:dyDescent="0.35"/>
    <row r="4" spans="2:4" ht="21.6" thickBot="1" x14ac:dyDescent="0.35">
      <c r="B4" s="59" t="s">
        <v>19</v>
      </c>
      <c r="C4" s="60"/>
      <c r="D4" s="61"/>
    </row>
    <row r="5" spans="2:4" ht="18.600000000000001" thickTop="1" x14ac:dyDescent="0.35">
      <c r="B5" s="14" t="s">
        <v>2</v>
      </c>
      <c r="C5" s="15" t="s">
        <v>18</v>
      </c>
      <c r="D5" s="16" t="s">
        <v>3</v>
      </c>
    </row>
    <row r="6" spans="2:4" ht="15.6" x14ac:dyDescent="0.3">
      <c r="B6" s="22" t="s">
        <v>4</v>
      </c>
      <c r="C6" s="25">
        <v>73.319999999999993</v>
      </c>
      <c r="D6" s="26">
        <v>100</v>
      </c>
    </row>
    <row r="7" spans="2:4" ht="15.6" x14ac:dyDescent="0.3">
      <c r="B7" s="17" t="s">
        <v>5</v>
      </c>
      <c r="C7" s="18">
        <v>465.09</v>
      </c>
      <c r="D7" s="19">
        <v>939</v>
      </c>
    </row>
    <row r="8" spans="2:4" ht="15.6" x14ac:dyDescent="0.3">
      <c r="B8" s="22" t="s">
        <v>6</v>
      </c>
      <c r="C8" s="25">
        <v>584.36</v>
      </c>
      <c r="D8" s="26">
        <v>933</v>
      </c>
    </row>
    <row r="9" spans="2:4" ht="15.6" x14ac:dyDescent="0.3">
      <c r="B9" s="17" t="s">
        <v>7</v>
      </c>
      <c r="C9" s="18">
        <v>68.95</v>
      </c>
      <c r="D9" s="19">
        <v>100</v>
      </c>
    </row>
    <row r="10" spans="2:4" ht="15.6" x14ac:dyDescent="0.3">
      <c r="B10" s="22" t="s">
        <v>8</v>
      </c>
      <c r="C10" s="25">
        <v>363.68</v>
      </c>
      <c r="D10" s="26">
        <v>861</v>
      </c>
    </row>
    <row r="11" spans="2:4" ht="15.6" x14ac:dyDescent="0.3">
      <c r="B11" s="17" t="s">
        <v>9</v>
      </c>
      <c r="C11" s="18">
        <v>488.17</v>
      </c>
      <c r="D11" s="19">
        <v>848</v>
      </c>
    </row>
    <row r="12" spans="2:4" ht="15.6" x14ac:dyDescent="0.3">
      <c r="B12" s="22" t="s">
        <v>10</v>
      </c>
      <c r="C12" s="25">
        <v>100.55</v>
      </c>
      <c r="D12" s="26">
        <v>155</v>
      </c>
    </row>
    <row r="13" spans="2:4" ht="15.6" x14ac:dyDescent="0.3">
      <c r="B13" s="17" t="s">
        <v>11</v>
      </c>
      <c r="C13" s="18">
        <v>416.38</v>
      </c>
      <c r="D13" s="19">
        <v>689</v>
      </c>
    </row>
    <row r="14" spans="2:4" ht="15.6" x14ac:dyDescent="0.3">
      <c r="B14" s="22" t="s">
        <v>12</v>
      </c>
      <c r="C14" s="25">
        <v>398.21</v>
      </c>
      <c r="D14" s="26">
        <v>657</v>
      </c>
    </row>
    <row r="15" spans="2:4" ht="15.6" x14ac:dyDescent="0.3">
      <c r="B15" s="17" t="s">
        <v>13</v>
      </c>
      <c r="C15" s="18">
        <v>639.86</v>
      </c>
      <c r="D15" s="19">
        <v>1063</v>
      </c>
    </row>
    <row r="16" spans="2:4" ht="15.6" x14ac:dyDescent="0.3">
      <c r="B16" s="22" t="s">
        <v>14</v>
      </c>
      <c r="C16" s="25">
        <v>419.6</v>
      </c>
      <c r="D16" s="26">
        <v>677</v>
      </c>
    </row>
    <row r="17" spans="2:4" ht="15.6" x14ac:dyDescent="0.3">
      <c r="B17" s="17" t="s">
        <v>15</v>
      </c>
      <c r="C17" s="20">
        <v>220.54</v>
      </c>
      <c r="D17" s="21">
        <v>651</v>
      </c>
    </row>
    <row r="18" spans="2:4" ht="16.2" thickBot="1" x14ac:dyDescent="0.35">
      <c r="B18" s="32" t="s">
        <v>16</v>
      </c>
      <c r="C18" s="33">
        <f>SUM(C6:C17)</f>
        <v>4238.7100000000009</v>
      </c>
      <c r="D18" s="34">
        <f>SUM(D6:D17)</f>
        <v>7673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22804-458F-4251-925F-EC383B19C5DD}">
  <dimension ref="B3:D18"/>
  <sheetViews>
    <sheetView workbookViewId="0">
      <selection activeCell="D16" sqref="D16"/>
    </sheetView>
  </sheetViews>
  <sheetFormatPr defaultRowHeight="14.4" x14ac:dyDescent="0.3"/>
  <cols>
    <col min="1" max="1" width="22.109375" customWidth="1"/>
    <col min="2" max="2" width="18.6640625" customWidth="1"/>
    <col min="3" max="3" width="20.44140625" bestFit="1" customWidth="1"/>
    <col min="4" max="4" width="26.44140625" bestFit="1" customWidth="1"/>
  </cols>
  <sheetData>
    <row r="3" spans="2:4" ht="15" thickBot="1" x14ac:dyDescent="0.35"/>
    <row r="4" spans="2:4" ht="21.6" thickBot="1" x14ac:dyDescent="0.35">
      <c r="B4" s="59" t="s">
        <v>19</v>
      </c>
      <c r="C4" s="60"/>
      <c r="D4" s="61"/>
    </row>
    <row r="5" spans="2:4" ht="18.600000000000001" thickTop="1" x14ac:dyDescent="0.35">
      <c r="B5" s="14" t="s">
        <v>2</v>
      </c>
      <c r="C5" s="15" t="s">
        <v>18</v>
      </c>
      <c r="D5" s="16" t="s">
        <v>3</v>
      </c>
    </row>
    <row r="6" spans="2:4" ht="15.6" x14ac:dyDescent="0.3">
      <c r="B6" s="22" t="s">
        <v>4</v>
      </c>
      <c r="C6" s="25">
        <v>140.32</v>
      </c>
      <c r="D6" s="26">
        <v>546</v>
      </c>
    </row>
    <row r="7" spans="2:4" ht="15.6" x14ac:dyDescent="0.3">
      <c r="B7" s="17" t="s">
        <v>5</v>
      </c>
      <c r="C7" s="18">
        <v>427.66</v>
      </c>
      <c r="D7" s="19">
        <v>668</v>
      </c>
    </row>
    <row r="8" spans="2:4" ht="15.6" x14ac:dyDescent="0.3">
      <c r="B8" s="22" t="s">
        <v>6</v>
      </c>
      <c r="C8" s="25">
        <v>411.47</v>
      </c>
      <c r="D8" s="26">
        <v>646</v>
      </c>
    </row>
    <row r="9" spans="2:4" ht="15.6" x14ac:dyDescent="0.3">
      <c r="B9" s="17" t="s">
        <v>7</v>
      </c>
      <c r="C9" s="18">
        <v>189.02</v>
      </c>
      <c r="D9" s="19">
        <v>280</v>
      </c>
    </row>
    <row r="10" spans="2:4" ht="15.6" x14ac:dyDescent="0.3">
      <c r="B10" s="22" t="s">
        <v>8</v>
      </c>
      <c r="C10" s="25">
        <v>417.86</v>
      </c>
      <c r="D10" s="26">
        <v>645</v>
      </c>
    </row>
    <row r="11" spans="2:4" ht="15.6" x14ac:dyDescent="0.3">
      <c r="B11" s="17" t="s">
        <v>9</v>
      </c>
      <c r="C11" s="18">
        <v>404.01</v>
      </c>
      <c r="D11" s="19">
        <v>627</v>
      </c>
    </row>
    <row r="12" spans="2:4" ht="15.6" x14ac:dyDescent="0.3">
      <c r="B12" s="22" t="s">
        <v>10</v>
      </c>
      <c r="C12" s="25">
        <v>71.63</v>
      </c>
      <c r="D12" s="26">
        <v>100</v>
      </c>
    </row>
    <row r="13" spans="2:4" ht="15.6" x14ac:dyDescent="0.3">
      <c r="B13" s="17" t="s">
        <v>11</v>
      </c>
      <c r="C13" s="18">
        <v>403.29</v>
      </c>
      <c r="D13" s="19">
        <v>596</v>
      </c>
    </row>
    <row r="14" spans="2:4" ht="15.6" x14ac:dyDescent="0.3">
      <c r="B14" s="22" t="s">
        <v>12</v>
      </c>
      <c r="C14" s="25">
        <v>406.37</v>
      </c>
      <c r="D14" s="26">
        <v>588</v>
      </c>
    </row>
    <row r="15" spans="2:4" ht="15.6" x14ac:dyDescent="0.3">
      <c r="B15" s="17" t="s">
        <v>13</v>
      </c>
      <c r="C15" s="18">
        <v>79.55</v>
      </c>
      <c r="D15" s="19">
        <v>100</v>
      </c>
    </row>
    <row r="16" spans="2:4" ht="15.6" x14ac:dyDescent="0.3">
      <c r="B16" s="22" t="s">
        <v>14</v>
      </c>
      <c r="C16" s="25"/>
      <c r="D16" s="26"/>
    </row>
    <row r="17" spans="2:4" ht="15.6" x14ac:dyDescent="0.3">
      <c r="B17" s="17" t="s">
        <v>15</v>
      </c>
      <c r="C17" s="20"/>
      <c r="D17" s="21"/>
    </row>
    <row r="18" spans="2:4" ht="16.2" thickBot="1" x14ac:dyDescent="0.35">
      <c r="B18" s="32" t="s">
        <v>16</v>
      </c>
      <c r="C18" s="33">
        <f>SUM(C6:C17)</f>
        <v>2951.18</v>
      </c>
      <c r="D18" s="34">
        <f>SUM(D6:D17)</f>
        <v>4796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18"/>
  <sheetViews>
    <sheetView showGridLines="0" tabSelected="1" topLeftCell="B1" workbookViewId="0">
      <selection activeCell="C22" sqref="C22"/>
    </sheetView>
  </sheetViews>
  <sheetFormatPr defaultColWidth="9.109375" defaultRowHeight="14.4" x14ac:dyDescent="0.3"/>
  <cols>
    <col min="1" max="1" width="25.6640625" style="1" customWidth="1"/>
    <col min="2" max="2" width="25.6640625" customWidth="1"/>
    <col min="3" max="3" width="22.6640625" customWidth="1"/>
    <col min="4" max="4" width="25.44140625" customWidth="1"/>
    <col min="5" max="5" width="13.44140625" bestFit="1" customWidth="1"/>
  </cols>
  <sheetData>
    <row r="1" spans="1:4" x14ac:dyDescent="0.3">
      <c r="A1"/>
    </row>
    <row r="3" spans="1:4" ht="15" thickBot="1" x14ac:dyDescent="0.35"/>
    <row r="4" spans="1:4" ht="22.5" customHeight="1" thickBot="1" x14ac:dyDescent="0.8">
      <c r="A4" s="3"/>
      <c r="B4" s="59" t="s">
        <v>19</v>
      </c>
      <c r="C4" s="60"/>
      <c r="D4" s="61"/>
    </row>
    <row r="5" spans="1:4" ht="18.600000000000001" thickTop="1" x14ac:dyDescent="0.35">
      <c r="A5" s="5"/>
      <c r="B5" s="14" t="s">
        <v>2</v>
      </c>
      <c r="C5" s="15" t="s">
        <v>18</v>
      </c>
      <c r="D5" s="16" t="s">
        <v>3</v>
      </c>
    </row>
    <row r="6" spans="1:4" ht="15.6" x14ac:dyDescent="0.3">
      <c r="B6" s="43" t="s">
        <v>20</v>
      </c>
      <c r="C6" s="57">
        <v>419.6</v>
      </c>
      <c r="D6" s="26">
        <v>677</v>
      </c>
    </row>
    <row r="7" spans="1:4" ht="15.6" x14ac:dyDescent="0.3">
      <c r="B7" s="44" t="s">
        <v>21</v>
      </c>
      <c r="C7" s="56">
        <v>220.54</v>
      </c>
      <c r="D7" s="19">
        <v>651</v>
      </c>
    </row>
    <row r="8" spans="1:4" ht="15.6" x14ac:dyDescent="0.3">
      <c r="B8" s="43" t="s">
        <v>22</v>
      </c>
      <c r="C8" s="57">
        <v>140.32</v>
      </c>
      <c r="D8" s="26">
        <v>546</v>
      </c>
    </row>
    <row r="9" spans="1:4" ht="15.6" x14ac:dyDescent="0.3">
      <c r="B9" s="44" t="s">
        <v>23</v>
      </c>
      <c r="C9" s="58">
        <v>427.66</v>
      </c>
      <c r="D9" s="21">
        <v>668</v>
      </c>
    </row>
    <row r="10" spans="1:4" ht="15.6" x14ac:dyDescent="0.3">
      <c r="B10" s="43" t="s">
        <v>24</v>
      </c>
      <c r="C10" s="57">
        <v>411.47</v>
      </c>
      <c r="D10" s="26">
        <v>646</v>
      </c>
    </row>
    <row r="11" spans="1:4" ht="15.6" x14ac:dyDescent="0.3">
      <c r="B11" s="44" t="s">
        <v>25</v>
      </c>
      <c r="C11" s="56">
        <v>189.02</v>
      </c>
      <c r="D11" s="19">
        <v>280</v>
      </c>
    </row>
    <row r="12" spans="1:4" ht="15.6" x14ac:dyDescent="0.3">
      <c r="B12" s="43" t="s">
        <v>26</v>
      </c>
      <c r="C12" s="57">
        <v>417.86</v>
      </c>
      <c r="D12" s="26">
        <v>645</v>
      </c>
    </row>
    <row r="13" spans="1:4" ht="15.6" x14ac:dyDescent="0.3">
      <c r="B13" s="44" t="s">
        <v>27</v>
      </c>
      <c r="C13" s="56">
        <v>404.01</v>
      </c>
      <c r="D13" s="19">
        <v>627</v>
      </c>
    </row>
    <row r="14" spans="1:4" ht="15.6" x14ac:dyDescent="0.3">
      <c r="B14" s="43" t="s">
        <v>28</v>
      </c>
      <c r="C14" s="57">
        <v>71.63</v>
      </c>
      <c r="D14" s="26">
        <v>100</v>
      </c>
    </row>
    <row r="15" spans="1:4" ht="15.6" x14ac:dyDescent="0.3">
      <c r="B15" s="43" t="s">
        <v>29</v>
      </c>
      <c r="C15" s="57">
        <v>403.29</v>
      </c>
      <c r="D15" s="26">
        <v>596</v>
      </c>
    </row>
    <row r="16" spans="1:4" ht="15.6" x14ac:dyDescent="0.3">
      <c r="B16" s="44" t="s">
        <v>30</v>
      </c>
      <c r="C16" s="58">
        <v>406.37</v>
      </c>
      <c r="D16" s="21">
        <v>588</v>
      </c>
    </row>
    <row r="17" spans="2:4" ht="16.2" thickBot="1" x14ac:dyDescent="0.35">
      <c r="B17" s="53" t="s">
        <v>31</v>
      </c>
      <c r="C17" s="54">
        <v>79.55</v>
      </c>
      <c r="D17" s="55">
        <v>100</v>
      </c>
    </row>
    <row r="18" spans="2:4" ht="15.6" x14ac:dyDescent="0.3">
      <c r="B18" s="42"/>
    </row>
  </sheetData>
  <mergeCells count="1">
    <mergeCell ref="B4:D4"/>
  </mergeCells>
  <phoneticPr fontId="11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5"/>
  <sheetViews>
    <sheetView showGridLines="0" topLeftCell="B4" zoomScale="80" zoomScaleNormal="80" workbookViewId="0">
      <selection activeCell="D31" sqref="D31"/>
    </sheetView>
  </sheetViews>
  <sheetFormatPr defaultColWidth="9.109375" defaultRowHeight="13.8" x14ac:dyDescent="0.25"/>
  <cols>
    <col min="1" max="2" width="25.6640625" style="1" customWidth="1"/>
    <col min="3" max="3" width="22.6640625" style="1" customWidth="1"/>
    <col min="4" max="4" width="25.44140625" style="1" customWidth="1"/>
    <col min="5" max="6" width="22.6640625" style="1" customWidth="1"/>
    <col min="7" max="16384" width="9.109375" style="1"/>
  </cols>
  <sheetData>
    <row r="1" spans="1:6" ht="14.4" x14ac:dyDescent="0.3">
      <c r="A1"/>
      <c r="B1"/>
      <c r="C1"/>
      <c r="D1"/>
    </row>
    <row r="3" spans="1:6" ht="14.4" thickBot="1" x14ac:dyDescent="0.3">
      <c r="F3" s="2"/>
    </row>
    <row r="4" spans="1:6" ht="27.75" customHeight="1" thickBot="1" x14ac:dyDescent="0.8">
      <c r="A4" s="3"/>
      <c r="B4" s="59" t="s">
        <v>19</v>
      </c>
      <c r="C4" s="60"/>
      <c r="D4" s="61"/>
      <c r="F4" s="4"/>
    </row>
    <row r="5" spans="1:6" ht="18.600000000000001" thickTop="1" x14ac:dyDescent="0.35">
      <c r="A5" s="5"/>
      <c r="B5" s="7" t="s">
        <v>0</v>
      </c>
      <c r="C5" s="45" t="s">
        <v>17</v>
      </c>
      <c r="D5" s="12" t="s">
        <v>1</v>
      </c>
    </row>
    <row r="6" spans="1:6" ht="14.4" x14ac:dyDescent="0.3">
      <c r="B6" s="10">
        <v>2004</v>
      </c>
      <c r="C6" s="46">
        <v>690.51</v>
      </c>
      <c r="D6" s="13">
        <v>1660</v>
      </c>
    </row>
    <row r="7" spans="1:6" ht="14.4" x14ac:dyDescent="0.3">
      <c r="B7" s="7">
        <v>2005</v>
      </c>
      <c r="C7" s="47">
        <v>622</v>
      </c>
      <c r="D7" s="8">
        <v>1417</v>
      </c>
    </row>
    <row r="8" spans="1:6" ht="14.4" x14ac:dyDescent="0.3">
      <c r="B8" s="10">
        <v>2006</v>
      </c>
      <c r="C8" s="46">
        <v>790.33</v>
      </c>
      <c r="D8" s="13">
        <v>1677</v>
      </c>
    </row>
    <row r="9" spans="1:6" ht="14.4" x14ac:dyDescent="0.3">
      <c r="B9" s="7">
        <v>2007</v>
      </c>
      <c r="C9" s="47">
        <v>595.25</v>
      </c>
      <c r="D9" s="8">
        <v>1484</v>
      </c>
    </row>
    <row r="10" spans="1:6" ht="14.4" x14ac:dyDescent="0.3">
      <c r="B10" s="10">
        <v>2008</v>
      </c>
      <c r="C10" s="46">
        <v>913.2</v>
      </c>
      <c r="D10" s="13">
        <v>2129</v>
      </c>
    </row>
    <row r="11" spans="1:6" ht="14.4" x14ac:dyDescent="0.3">
      <c r="B11" s="7">
        <v>2009</v>
      </c>
      <c r="C11" s="47">
        <v>879.59</v>
      </c>
      <c r="D11" s="8">
        <v>2019</v>
      </c>
    </row>
    <row r="12" spans="1:6" ht="14.4" x14ac:dyDescent="0.3">
      <c r="B12" s="10">
        <v>2010</v>
      </c>
      <c r="C12" s="46">
        <v>730.21</v>
      </c>
      <c r="D12" s="13">
        <v>1683</v>
      </c>
    </row>
    <row r="13" spans="1:6" ht="14.4" x14ac:dyDescent="0.3">
      <c r="B13" s="7">
        <v>2011</v>
      </c>
      <c r="C13" s="47">
        <v>745.41</v>
      </c>
      <c r="D13" s="8">
        <v>1636</v>
      </c>
    </row>
    <row r="14" spans="1:6" ht="14.4" x14ac:dyDescent="0.3">
      <c r="B14" s="10">
        <v>2012</v>
      </c>
      <c r="C14" s="46">
        <f>'2012'!C18</f>
        <v>1122.2600000000002</v>
      </c>
      <c r="D14" s="13">
        <f>'2012'!D18</f>
        <v>2333</v>
      </c>
    </row>
    <row r="15" spans="1:6" ht="14.4" x14ac:dyDescent="0.3">
      <c r="B15" s="7">
        <v>2013</v>
      </c>
      <c r="C15" s="48">
        <f>'2013'!C18</f>
        <v>754.06999999999994</v>
      </c>
      <c r="D15" s="9">
        <f>'2013'!D18</f>
        <v>2070</v>
      </c>
    </row>
    <row r="16" spans="1:6" ht="14.4" x14ac:dyDescent="0.3">
      <c r="B16" s="10">
        <v>2014</v>
      </c>
      <c r="C16" s="49">
        <f>'2014'!C18</f>
        <v>1578.0600000000004</v>
      </c>
      <c r="D16" s="11">
        <f>'2014'!D18</f>
        <v>5741</v>
      </c>
    </row>
    <row r="17" spans="2:5" ht="14.4" x14ac:dyDescent="0.3">
      <c r="B17" s="7">
        <v>2015</v>
      </c>
      <c r="C17" s="47">
        <f>'2015'!C18</f>
        <v>2035.9</v>
      </c>
      <c r="D17" s="8">
        <f>'2015'!D18</f>
        <v>5601</v>
      </c>
    </row>
    <row r="18" spans="2:5" ht="14.4" x14ac:dyDescent="0.3">
      <c r="B18" s="10">
        <v>2016</v>
      </c>
      <c r="C18" s="46">
        <f>'2016'!C18</f>
        <v>1836.8200000000002</v>
      </c>
      <c r="D18" s="13">
        <f>'2016'!D18</f>
        <v>5508</v>
      </c>
    </row>
    <row r="19" spans="2:5" ht="14.4" x14ac:dyDescent="0.3">
      <c r="B19" s="7">
        <v>2017</v>
      </c>
      <c r="C19" s="47">
        <f>'2017'!C18</f>
        <v>896.29000000000008</v>
      </c>
      <c r="D19" s="8">
        <f>'2017'!D18</f>
        <v>3105</v>
      </c>
    </row>
    <row r="20" spans="2:5" ht="14.4" x14ac:dyDescent="0.3">
      <c r="B20" s="10">
        <v>2018</v>
      </c>
      <c r="C20" s="46">
        <f>'2018'!C18</f>
        <v>1643.74</v>
      </c>
      <c r="D20" s="13">
        <f>'2018'!D18</f>
        <v>4230</v>
      </c>
    </row>
    <row r="21" spans="2:5" ht="14.4" x14ac:dyDescent="0.3">
      <c r="B21" s="7">
        <v>2019</v>
      </c>
      <c r="C21" s="47">
        <f>'2019'!C18</f>
        <v>1526.25</v>
      </c>
      <c r="D21" s="8">
        <f>'2019'!D18</f>
        <v>3699</v>
      </c>
    </row>
    <row r="22" spans="2:5" ht="14.4" x14ac:dyDescent="0.3">
      <c r="B22" s="10">
        <v>2020</v>
      </c>
      <c r="C22" s="46">
        <f>'2020'!C18</f>
        <v>3416.4699999999993</v>
      </c>
      <c r="D22" s="13">
        <v>5466</v>
      </c>
      <c r="E22" s="1">
        <v>9466</v>
      </c>
    </row>
    <row r="23" spans="2:5" ht="14.4" x14ac:dyDescent="0.3">
      <c r="B23" s="7">
        <v>2021</v>
      </c>
      <c r="C23" s="48">
        <f>'2021'!C18</f>
        <v>6501.15</v>
      </c>
      <c r="D23" s="9">
        <f>'2021'!D18</f>
        <v>13028</v>
      </c>
    </row>
    <row r="24" spans="2:5" ht="14.4" x14ac:dyDescent="0.3">
      <c r="B24" s="10">
        <v>2022</v>
      </c>
      <c r="C24" s="49">
        <v>6999.7000000000007</v>
      </c>
      <c r="D24" s="11">
        <v>11740</v>
      </c>
    </row>
    <row r="25" spans="2:5" ht="15" thickBot="1" x14ac:dyDescent="0.35">
      <c r="B25" s="50">
        <v>2023</v>
      </c>
      <c r="C25" s="51">
        <f>'2023'!C18</f>
        <v>4238.7100000000009</v>
      </c>
      <c r="D25" s="52">
        <f>'2023'!D18</f>
        <v>7673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9"/>
  <sheetViews>
    <sheetView workbookViewId="0"/>
  </sheetViews>
  <sheetFormatPr defaultRowHeight="14.4" x14ac:dyDescent="0.3"/>
  <cols>
    <col min="1" max="1" width="25.6640625" style="1" customWidth="1"/>
    <col min="2" max="2" width="25.6640625" customWidth="1"/>
    <col min="3" max="3" width="22.6640625" customWidth="1"/>
    <col min="4" max="4" width="25.44140625" customWidth="1"/>
  </cols>
  <sheetData>
    <row r="1" spans="1:4" x14ac:dyDescent="0.3">
      <c r="A1"/>
    </row>
    <row r="3" spans="1:4" ht="15" thickBot="1" x14ac:dyDescent="0.35"/>
    <row r="4" spans="1:4" ht="22.5" customHeight="1" thickBot="1" x14ac:dyDescent="0.8">
      <c r="A4" s="3"/>
      <c r="B4" s="59" t="s">
        <v>19</v>
      </c>
      <c r="C4" s="60"/>
      <c r="D4" s="61"/>
    </row>
    <row r="5" spans="1:4" ht="18.600000000000001" thickTop="1" x14ac:dyDescent="0.35">
      <c r="A5" s="5"/>
      <c r="B5" s="14" t="s">
        <v>2</v>
      </c>
      <c r="C5" s="39" t="s">
        <v>18</v>
      </c>
      <c r="D5" s="16" t="s">
        <v>3</v>
      </c>
    </row>
    <row r="6" spans="1:4" ht="15.6" x14ac:dyDescent="0.3">
      <c r="B6" s="22" t="s">
        <v>4</v>
      </c>
      <c r="C6" s="25">
        <v>67.38</v>
      </c>
      <c r="D6" s="26">
        <v>150</v>
      </c>
    </row>
    <row r="7" spans="1:4" ht="15.6" x14ac:dyDescent="0.3">
      <c r="B7" s="17" t="s">
        <v>5</v>
      </c>
      <c r="C7" s="18">
        <v>37.04</v>
      </c>
      <c r="D7" s="19">
        <v>92</v>
      </c>
    </row>
    <row r="8" spans="1:4" ht="15.6" x14ac:dyDescent="0.3">
      <c r="B8" s="22" t="s">
        <v>6</v>
      </c>
      <c r="C8" s="25">
        <v>38.18</v>
      </c>
      <c r="D8" s="26">
        <v>126</v>
      </c>
    </row>
    <row r="9" spans="1:4" ht="15.6" x14ac:dyDescent="0.3">
      <c r="B9" s="17" t="s">
        <v>7</v>
      </c>
      <c r="C9" s="18">
        <v>57.02</v>
      </c>
      <c r="D9" s="19">
        <v>155</v>
      </c>
    </row>
    <row r="10" spans="1:4" ht="15.6" x14ac:dyDescent="0.3">
      <c r="B10" s="22" t="s">
        <v>8</v>
      </c>
      <c r="C10" s="25">
        <v>49.04</v>
      </c>
      <c r="D10" s="26">
        <v>139</v>
      </c>
    </row>
    <row r="11" spans="1:4" ht="15.6" x14ac:dyDescent="0.3">
      <c r="B11" s="17" t="s">
        <v>9</v>
      </c>
      <c r="C11" s="18">
        <v>59.91</v>
      </c>
      <c r="D11" s="19">
        <v>177</v>
      </c>
    </row>
    <row r="12" spans="1:4" ht="15.6" x14ac:dyDescent="0.3">
      <c r="B12" s="22" t="s">
        <v>10</v>
      </c>
      <c r="C12" s="25">
        <v>88.52</v>
      </c>
      <c r="D12" s="26">
        <v>252</v>
      </c>
    </row>
    <row r="13" spans="1:4" ht="15.6" x14ac:dyDescent="0.3">
      <c r="B13" s="17" t="s">
        <v>11</v>
      </c>
      <c r="C13" s="18">
        <v>111.85</v>
      </c>
      <c r="D13" s="19">
        <v>322</v>
      </c>
    </row>
    <row r="14" spans="1:4" ht="15.6" x14ac:dyDescent="0.3">
      <c r="B14" s="22" t="s">
        <v>12</v>
      </c>
      <c r="C14" s="25">
        <v>96.5</v>
      </c>
      <c r="D14" s="26">
        <v>269</v>
      </c>
    </row>
    <row r="15" spans="1:4" ht="15.6" x14ac:dyDescent="0.3">
      <c r="B15" s="17" t="s">
        <v>13</v>
      </c>
      <c r="C15" s="20">
        <v>61.99</v>
      </c>
      <c r="D15" s="21">
        <v>172</v>
      </c>
    </row>
    <row r="16" spans="1:4" ht="15.6" x14ac:dyDescent="0.3">
      <c r="B16" s="22" t="s">
        <v>14</v>
      </c>
      <c r="C16" s="23">
        <v>42.01</v>
      </c>
      <c r="D16" s="24">
        <v>108</v>
      </c>
    </row>
    <row r="17" spans="2:4" ht="15.6" x14ac:dyDescent="0.3">
      <c r="B17" s="17" t="s">
        <v>15</v>
      </c>
      <c r="C17" s="20">
        <v>44.63</v>
      </c>
      <c r="D17" s="21">
        <v>108</v>
      </c>
    </row>
    <row r="18" spans="2:4" ht="16.2" thickBot="1" x14ac:dyDescent="0.35">
      <c r="B18" s="27" t="s">
        <v>16</v>
      </c>
      <c r="C18" s="28">
        <f>SUM(C6:C17)</f>
        <v>754.06999999999994</v>
      </c>
      <c r="D18" s="29">
        <f>SUM(D6:D17)</f>
        <v>2070</v>
      </c>
    </row>
    <row r="19" spans="2:4" x14ac:dyDescent="0.3">
      <c r="C19" s="6"/>
      <c r="D19" s="6"/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9"/>
  <sheetViews>
    <sheetView workbookViewId="0"/>
  </sheetViews>
  <sheetFormatPr defaultRowHeight="14.4" x14ac:dyDescent="0.3"/>
  <cols>
    <col min="1" max="1" width="25.6640625" style="1" customWidth="1"/>
    <col min="2" max="2" width="25.6640625" customWidth="1"/>
    <col min="3" max="3" width="22.6640625" customWidth="1"/>
    <col min="4" max="4" width="25.44140625" customWidth="1"/>
  </cols>
  <sheetData>
    <row r="1" spans="1:4" x14ac:dyDescent="0.3">
      <c r="A1"/>
    </row>
    <row r="3" spans="1:4" ht="15" thickBot="1" x14ac:dyDescent="0.35"/>
    <row r="4" spans="1:4" ht="22.5" customHeight="1" thickBot="1" x14ac:dyDescent="0.8">
      <c r="A4" s="3"/>
      <c r="B4" s="59" t="s">
        <v>19</v>
      </c>
      <c r="C4" s="60"/>
      <c r="D4" s="61"/>
    </row>
    <row r="5" spans="1:4" ht="18.600000000000001" thickTop="1" x14ac:dyDescent="0.35">
      <c r="A5" s="5"/>
      <c r="B5" s="14" t="s">
        <v>2</v>
      </c>
      <c r="C5" s="39" t="s">
        <v>18</v>
      </c>
      <c r="D5" s="16" t="s">
        <v>3</v>
      </c>
    </row>
    <row r="6" spans="1:4" ht="15.6" x14ac:dyDescent="0.3">
      <c r="B6" s="22" t="s">
        <v>4</v>
      </c>
      <c r="C6" s="25">
        <v>276.68</v>
      </c>
      <c r="D6" s="26">
        <v>612</v>
      </c>
    </row>
    <row r="7" spans="1:4" ht="15.6" x14ac:dyDescent="0.3">
      <c r="B7" s="17" t="s">
        <v>5</v>
      </c>
      <c r="C7" s="18">
        <v>189.02</v>
      </c>
      <c r="D7" s="19">
        <v>451</v>
      </c>
    </row>
    <row r="8" spans="1:4" ht="15.6" x14ac:dyDescent="0.3">
      <c r="B8" s="22" t="s">
        <v>6</v>
      </c>
      <c r="C8" s="25">
        <v>175.1</v>
      </c>
      <c r="D8" s="26">
        <v>447</v>
      </c>
    </row>
    <row r="9" spans="1:4" ht="15.6" x14ac:dyDescent="0.3">
      <c r="B9" s="17" t="s">
        <v>7</v>
      </c>
      <c r="C9" s="18">
        <v>155.11000000000001</v>
      </c>
      <c r="D9" s="19">
        <v>404</v>
      </c>
    </row>
    <row r="10" spans="1:4" ht="15.6" x14ac:dyDescent="0.3">
      <c r="B10" s="22" t="s">
        <v>8</v>
      </c>
      <c r="C10" s="25">
        <v>155.08000000000001</v>
      </c>
      <c r="D10" s="26">
        <v>416</v>
      </c>
    </row>
    <row r="11" spans="1:4" ht="15.6" x14ac:dyDescent="0.3">
      <c r="B11" s="17" t="s">
        <v>9</v>
      </c>
      <c r="C11" s="18">
        <v>133.63</v>
      </c>
      <c r="D11" s="19">
        <v>536</v>
      </c>
    </row>
    <row r="12" spans="1:4" ht="15.6" x14ac:dyDescent="0.3">
      <c r="B12" s="22" t="s">
        <v>10</v>
      </c>
      <c r="C12" s="25">
        <v>195.15</v>
      </c>
      <c r="D12" s="26">
        <v>489</v>
      </c>
    </row>
    <row r="13" spans="1:4" ht="15.6" x14ac:dyDescent="0.3">
      <c r="B13" s="17" t="s">
        <v>11</v>
      </c>
      <c r="C13" s="18">
        <v>73.75</v>
      </c>
      <c r="D13" s="19">
        <v>532</v>
      </c>
    </row>
    <row r="14" spans="1:4" ht="15.6" x14ac:dyDescent="0.3">
      <c r="B14" s="22" t="s">
        <v>12</v>
      </c>
      <c r="C14" s="25">
        <v>63.42</v>
      </c>
      <c r="D14" s="26">
        <v>577</v>
      </c>
    </row>
    <row r="15" spans="1:4" ht="15.6" x14ac:dyDescent="0.3">
      <c r="B15" s="17" t="s">
        <v>13</v>
      </c>
      <c r="C15" s="20">
        <v>60.39</v>
      </c>
      <c r="D15" s="21">
        <v>467</v>
      </c>
    </row>
    <row r="16" spans="1:4" ht="15.6" x14ac:dyDescent="0.3">
      <c r="B16" s="22" t="s">
        <v>14</v>
      </c>
      <c r="C16" s="23">
        <v>62.54</v>
      </c>
      <c r="D16" s="24">
        <v>377</v>
      </c>
    </row>
    <row r="17" spans="2:4" ht="15.6" x14ac:dyDescent="0.3">
      <c r="B17" s="17" t="s">
        <v>15</v>
      </c>
      <c r="C17" s="20">
        <v>38.19</v>
      </c>
      <c r="D17" s="21">
        <v>433</v>
      </c>
    </row>
    <row r="18" spans="2:4" ht="18" customHeight="1" thickBot="1" x14ac:dyDescent="0.35">
      <c r="B18" s="27" t="s">
        <v>16</v>
      </c>
      <c r="C18" s="28">
        <f>SUM(C6:C17)</f>
        <v>1578.0600000000004</v>
      </c>
      <c r="D18" s="29">
        <f>SUM(D6:D17)</f>
        <v>5741</v>
      </c>
    </row>
    <row r="19" spans="2:4" x14ac:dyDescent="0.3">
      <c r="C19" s="6"/>
      <c r="D19" s="6"/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9"/>
  <sheetViews>
    <sheetView workbookViewId="0"/>
  </sheetViews>
  <sheetFormatPr defaultRowHeight="14.4" x14ac:dyDescent="0.3"/>
  <cols>
    <col min="1" max="1" width="25.6640625" style="1" customWidth="1"/>
    <col min="2" max="2" width="25.6640625" customWidth="1"/>
    <col min="3" max="3" width="22.6640625" customWidth="1"/>
    <col min="4" max="4" width="25.44140625" customWidth="1"/>
  </cols>
  <sheetData>
    <row r="1" spans="1:4" x14ac:dyDescent="0.3">
      <c r="A1"/>
    </row>
    <row r="3" spans="1:4" ht="15" thickBot="1" x14ac:dyDescent="0.35"/>
    <row r="4" spans="1:4" ht="22.5" customHeight="1" thickBot="1" x14ac:dyDescent="0.8">
      <c r="A4" s="3"/>
      <c r="B4" s="59" t="s">
        <v>19</v>
      </c>
      <c r="C4" s="60"/>
      <c r="D4" s="61"/>
    </row>
    <row r="5" spans="1:4" ht="18.600000000000001" thickTop="1" x14ac:dyDescent="0.35">
      <c r="A5" s="5"/>
      <c r="B5" s="14" t="s">
        <v>2</v>
      </c>
      <c r="C5" s="39" t="s">
        <v>18</v>
      </c>
      <c r="D5" s="16" t="s">
        <v>3</v>
      </c>
    </row>
    <row r="6" spans="1:4" ht="15.6" x14ac:dyDescent="0.3">
      <c r="B6" s="22" t="s">
        <v>4</v>
      </c>
      <c r="C6" s="25">
        <v>99.11</v>
      </c>
      <c r="D6" s="26">
        <v>357</v>
      </c>
    </row>
    <row r="7" spans="1:4" ht="15.6" x14ac:dyDescent="0.3">
      <c r="B7" s="17" t="s">
        <v>5</v>
      </c>
      <c r="C7" s="18">
        <v>95.87</v>
      </c>
      <c r="D7" s="19">
        <v>326</v>
      </c>
    </row>
    <row r="8" spans="1:4" ht="15.6" x14ac:dyDescent="0.3">
      <c r="B8" s="22" t="s">
        <v>6</v>
      </c>
      <c r="C8" s="25">
        <v>88.19</v>
      </c>
      <c r="D8" s="26">
        <v>292</v>
      </c>
    </row>
    <row r="9" spans="1:4" ht="15.6" x14ac:dyDescent="0.3">
      <c r="B9" s="17" t="s">
        <v>7</v>
      </c>
      <c r="C9" s="18">
        <v>126.17</v>
      </c>
      <c r="D9" s="19">
        <v>331</v>
      </c>
    </row>
    <row r="10" spans="1:4" ht="15.6" x14ac:dyDescent="0.3">
      <c r="B10" s="22" t="s">
        <v>8</v>
      </c>
      <c r="C10" s="25">
        <v>99.41</v>
      </c>
      <c r="D10" s="26">
        <v>246</v>
      </c>
    </row>
    <row r="11" spans="1:4" ht="15.6" x14ac:dyDescent="0.3">
      <c r="B11" s="17" t="s">
        <v>9</v>
      </c>
      <c r="C11" s="18">
        <v>111.68</v>
      </c>
      <c r="D11" s="19">
        <v>288</v>
      </c>
    </row>
    <row r="12" spans="1:4" ht="15.6" x14ac:dyDescent="0.3">
      <c r="B12" s="22" t="s">
        <v>10</v>
      </c>
      <c r="C12" s="25">
        <v>354.13</v>
      </c>
      <c r="D12" s="26">
        <v>957</v>
      </c>
    </row>
    <row r="13" spans="1:4" ht="15.6" x14ac:dyDescent="0.3">
      <c r="B13" s="17" t="s">
        <v>11</v>
      </c>
      <c r="C13" s="18">
        <v>527.13</v>
      </c>
      <c r="D13" s="19">
        <v>1433</v>
      </c>
    </row>
    <row r="14" spans="1:4" ht="15.6" x14ac:dyDescent="0.3">
      <c r="B14" s="22" t="s">
        <v>12</v>
      </c>
      <c r="C14" s="25">
        <v>145.96</v>
      </c>
      <c r="D14" s="26">
        <v>347</v>
      </c>
    </row>
    <row r="15" spans="1:4" ht="15.6" x14ac:dyDescent="0.3">
      <c r="B15" s="17" t="s">
        <v>13</v>
      </c>
      <c r="C15" s="20">
        <v>130.78</v>
      </c>
      <c r="D15" s="21">
        <v>359</v>
      </c>
    </row>
    <row r="16" spans="1:4" ht="15.6" x14ac:dyDescent="0.3">
      <c r="B16" s="22" t="s">
        <v>14</v>
      </c>
      <c r="C16" s="23">
        <v>118.8</v>
      </c>
      <c r="D16" s="24">
        <v>310</v>
      </c>
    </row>
    <row r="17" spans="2:4" ht="15.6" x14ac:dyDescent="0.3">
      <c r="B17" s="17" t="s">
        <v>15</v>
      </c>
      <c r="C17" s="20">
        <v>138.66999999999999</v>
      </c>
      <c r="D17" s="21">
        <v>355</v>
      </c>
    </row>
    <row r="18" spans="2:4" ht="16.2" thickBot="1" x14ac:dyDescent="0.35">
      <c r="B18" s="27" t="s">
        <v>16</v>
      </c>
      <c r="C18" s="28">
        <f>SUM(C6:C17)</f>
        <v>2035.9</v>
      </c>
      <c r="D18" s="29">
        <f>SUM(D6:D17)</f>
        <v>5601</v>
      </c>
    </row>
    <row r="19" spans="2:4" x14ac:dyDescent="0.3">
      <c r="C19" s="6"/>
      <c r="D19" s="6"/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8"/>
  <sheetViews>
    <sheetView workbookViewId="0"/>
  </sheetViews>
  <sheetFormatPr defaultRowHeight="14.4" x14ac:dyDescent="0.3"/>
  <cols>
    <col min="1" max="1" width="25.6640625" style="1" customWidth="1"/>
    <col min="2" max="2" width="25.6640625" customWidth="1"/>
    <col min="3" max="3" width="22.6640625" customWidth="1"/>
    <col min="4" max="4" width="25.44140625" customWidth="1"/>
  </cols>
  <sheetData>
    <row r="1" spans="1:4" x14ac:dyDescent="0.3">
      <c r="A1"/>
    </row>
    <row r="3" spans="1:4" ht="15" thickBot="1" x14ac:dyDescent="0.35"/>
    <row r="4" spans="1:4" ht="21.6" thickBot="1" x14ac:dyDescent="0.35">
      <c r="B4" s="59" t="s">
        <v>19</v>
      </c>
      <c r="C4" s="60"/>
      <c r="D4" s="61"/>
    </row>
    <row r="5" spans="1:4" s="41" customFormat="1" ht="21.75" customHeight="1" thickTop="1" x14ac:dyDescent="0.3">
      <c r="A5" s="37"/>
      <c r="B5" s="38" t="s">
        <v>2</v>
      </c>
      <c r="C5" s="39" t="s">
        <v>18</v>
      </c>
      <c r="D5" s="40" t="s">
        <v>3</v>
      </c>
    </row>
    <row r="6" spans="1:4" ht="18" x14ac:dyDescent="0.35">
      <c r="A6" s="5"/>
      <c r="B6" s="22" t="s">
        <v>4</v>
      </c>
      <c r="C6" s="25">
        <v>120.53</v>
      </c>
      <c r="D6" s="26">
        <v>346</v>
      </c>
    </row>
    <row r="7" spans="1:4" ht="15.6" x14ac:dyDescent="0.3">
      <c r="B7" s="17" t="s">
        <v>5</v>
      </c>
      <c r="C7" s="18">
        <v>116.92</v>
      </c>
      <c r="D7" s="19">
        <v>295</v>
      </c>
    </row>
    <row r="8" spans="1:4" ht="15.6" x14ac:dyDescent="0.3">
      <c r="B8" s="22" t="s">
        <v>6</v>
      </c>
      <c r="C8" s="25">
        <v>88.89</v>
      </c>
      <c r="D8" s="26">
        <v>317</v>
      </c>
    </row>
    <row r="9" spans="1:4" ht="15.6" x14ac:dyDescent="0.3">
      <c r="B9" s="17" t="s">
        <v>7</v>
      </c>
      <c r="C9" s="18">
        <v>130.16999999999999</v>
      </c>
      <c r="D9" s="19">
        <v>353</v>
      </c>
    </row>
    <row r="10" spans="1:4" ht="15.6" x14ac:dyDescent="0.3">
      <c r="B10" s="22" t="s">
        <v>8</v>
      </c>
      <c r="C10" s="25">
        <v>400.91</v>
      </c>
      <c r="D10" s="26">
        <v>1289</v>
      </c>
    </row>
    <row r="11" spans="1:4" ht="15.6" x14ac:dyDescent="0.3">
      <c r="B11" s="17" t="s">
        <v>9</v>
      </c>
      <c r="C11" s="18">
        <v>197.06</v>
      </c>
      <c r="D11" s="19">
        <v>595</v>
      </c>
    </row>
    <row r="12" spans="1:4" ht="15.6" x14ac:dyDescent="0.3">
      <c r="B12" s="22" t="s">
        <v>10</v>
      </c>
      <c r="C12" s="25">
        <v>173.84</v>
      </c>
      <c r="D12" s="26">
        <v>521</v>
      </c>
    </row>
    <row r="13" spans="1:4" ht="15.6" x14ac:dyDescent="0.3">
      <c r="B13" s="17" t="s">
        <v>11</v>
      </c>
      <c r="C13" s="18">
        <v>165.62</v>
      </c>
      <c r="D13" s="19">
        <v>484</v>
      </c>
    </row>
    <row r="14" spans="1:4" ht="15.6" x14ac:dyDescent="0.3">
      <c r="B14" s="22" t="s">
        <v>12</v>
      </c>
      <c r="C14" s="25">
        <v>118.37</v>
      </c>
      <c r="D14" s="26">
        <v>336</v>
      </c>
    </row>
    <row r="15" spans="1:4" ht="15.6" x14ac:dyDescent="0.3">
      <c r="B15" s="17" t="s">
        <v>13</v>
      </c>
      <c r="C15" s="20">
        <v>110.13</v>
      </c>
      <c r="D15" s="21">
        <v>318</v>
      </c>
    </row>
    <row r="16" spans="1:4" ht="15.6" x14ac:dyDescent="0.3">
      <c r="B16" s="22" t="s">
        <v>14</v>
      </c>
      <c r="C16" s="23">
        <v>72.48</v>
      </c>
      <c r="D16" s="24">
        <v>203</v>
      </c>
    </row>
    <row r="17" spans="2:4" ht="15.6" x14ac:dyDescent="0.3">
      <c r="B17" s="17" t="s">
        <v>15</v>
      </c>
      <c r="C17" s="20">
        <v>141.9</v>
      </c>
      <c r="D17" s="21">
        <v>451</v>
      </c>
    </row>
    <row r="18" spans="2:4" ht="16.2" thickBot="1" x14ac:dyDescent="0.35">
      <c r="B18" s="30" t="s">
        <v>16</v>
      </c>
      <c r="C18" s="28">
        <f>SUM(C6:C17)</f>
        <v>1836.8200000000002</v>
      </c>
      <c r="D18" s="31">
        <f>SUM(D6:D17)</f>
        <v>5508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8"/>
  <sheetViews>
    <sheetView workbookViewId="0"/>
  </sheetViews>
  <sheetFormatPr defaultColWidth="9.109375" defaultRowHeight="14.4" x14ac:dyDescent="0.3"/>
  <cols>
    <col min="1" max="1" width="25.6640625" style="1" customWidth="1"/>
    <col min="2" max="2" width="25.6640625" customWidth="1"/>
    <col min="3" max="3" width="22.6640625" customWidth="1"/>
    <col min="4" max="4" width="25.44140625" customWidth="1"/>
  </cols>
  <sheetData>
    <row r="1" spans="1:4" x14ac:dyDescent="0.3">
      <c r="A1"/>
    </row>
    <row r="3" spans="1:4" ht="15" thickBot="1" x14ac:dyDescent="0.35"/>
    <row r="4" spans="1:4" ht="30" customHeight="1" thickBot="1" x14ac:dyDescent="0.8">
      <c r="A4" s="3"/>
      <c r="B4" s="59" t="s">
        <v>19</v>
      </c>
      <c r="C4" s="60"/>
      <c r="D4" s="61"/>
    </row>
    <row r="5" spans="1:4" ht="18.600000000000001" thickTop="1" x14ac:dyDescent="0.35">
      <c r="A5" s="5"/>
      <c r="B5" s="14" t="s">
        <v>2</v>
      </c>
      <c r="C5" s="15" t="s">
        <v>18</v>
      </c>
      <c r="D5" s="16" t="s">
        <v>3</v>
      </c>
    </row>
    <row r="6" spans="1:4" ht="15.6" x14ac:dyDescent="0.3">
      <c r="B6" s="22" t="s">
        <v>4</v>
      </c>
      <c r="C6" s="25">
        <v>30.92</v>
      </c>
      <c r="D6" s="26">
        <v>100</v>
      </c>
    </row>
    <row r="7" spans="1:4" ht="15.6" x14ac:dyDescent="0.3">
      <c r="B7" s="17" t="s">
        <v>5</v>
      </c>
      <c r="C7" s="18">
        <v>121.83</v>
      </c>
      <c r="D7" s="19">
        <v>433</v>
      </c>
    </row>
    <row r="8" spans="1:4" ht="15.6" x14ac:dyDescent="0.3">
      <c r="B8" s="22" t="s">
        <v>6</v>
      </c>
      <c r="C8" s="25">
        <v>120.89</v>
      </c>
      <c r="D8" s="26">
        <v>444</v>
      </c>
    </row>
    <row r="9" spans="1:4" ht="15.6" x14ac:dyDescent="0.3">
      <c r="B9" s="17" t="s">
        <v>7</v>
      </c>
      <c r="C9" s="18">
        <v>0</v>
      </c>
      <c r="D9" s="19">
        <v>100</v>
      </c>
    </row>
    <row r="10" spans="1:4" ht="15.6" x14ac:dyDescent="0.3">
      <c r="B10" s="22" t="s">
        <v>8</v>
      </c>
      <c r="C10" s="25">
        <v>99.42</v>
      </c>
      <c r="D10" s="26">
        <v>425</v>
      </c>
    </row>
    <row r="11" spans="1:4" ht="15.6" x14ac:dyDescent="0.3">
      <c r="B11" s="17" t="s">
        <v>9</v>
      </c>
      <c r="C11" s="18">
        <v>109.41</v>
      </c>
      <c r="D11" s="19">
        <v>353</v>
      </c>
    </row>
    <row r="12" spans="1:4" ht="15.6" x14ac:dyDescent="0.3">
      <c r="B12" s="22" t="s">
        <v>10</v>
      </c>
      <c r="C12" s="25">
        <v>40.99</v>
      </c>
      <c r="D12" s="26">
        <v>100</v>
      </c>
    </row>
    <row r="13" spans="1:4" ht="15.6" x14ac:dyDescent="0.3">
      <c r="B13" s="17" t="s">
        <v>11</v>
      </c>
      <c r="C13" s="18">
        <v>90.86</v>
      </c>
      <c r="D13" s="19">
        <v>289</v>
      </c>
    </row>
    <row r="14" spans="1:4" ht="15.6" x14ac:dyDescent="0.3">
      <c r="B14" s="22" t="s">
        <v>12</v>
      </c>
      <c r="C14" s="25">
        <v>84.66</v>
      </c>
      <c r="D14" s="26">
        <v>274</v>
      </c>
    </row>
    <row r="15" spans="1:4" ht="15.6" x14ac:dyDescent="0.3">
      <c r="B15" s="17" t="s">
        <v>13</v>
      </c>
      <c r="C15" s="20">
        <v>33.11</v>
      </c>
      <c r="D15" s="21">
        <v>100</v>
      </c>
    </row>
    <row r="16" spans="1:4" ht="15.6" x14ac:dyDescent="0.3">
      <c r="B16" s="22" t="s">
        <v>14</v>
      </c>
      <c r="C16" s="25">
        <v>80.84</v>
      </c>
      <c r="D16" s="26">
        <v>242</v>
      </c>
    </row>
    <row r="17" spans="2:4" ht="15.6" x14ac:dyDescent="0.3">
      <c r="B17" s="17" t="s">
        <v>15</v>
      </c>
      <c r="C17" s="20">
        <v>83.36</v>
      </c>
      <c r="D17" s="21">
        <v>245</v>
      </c>
    </row>
    <row r="18" spans="2:4" ht="16.2" thickBot="1" x14ac:dyDescent="0.35">
      <c r="B18" s="32" t="s">
        <v>16</v>
      </c>
      <c r="C18" s="33">
        <f>SUM(C6:C17)</f>
        <v>896.29000000000008</v>
      </c>
      <c r="D18" s="34">
        <f>SUM(D6:D17)</f>
        <v>3105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8"/>
  <sheetViews>
    <sheetView workbookViewId="0"/>
  </sheetViews>
  <sheetFormatPr defaultColWidth="9.109375" defaultRowHeight="14.4" x14ac:dyDescent="0.3"/>
  <cols>
    <col min="1" max="1" width="25.6640625" style="1" customWidth="1"/>
    <col min="2" max="2" width="25.6640625" customWidth="1"/>
    <col min="3" max="3" width="22.6640625" customWidth="1"/>
    <col min="4" max="4" width="25.44140625" customWidth="1"/>
  </cols>
  <sheetData>
    <row r="1" spans="1:4" x14ac:dyDescent="0.3">
      <c r="A1"/>
    </row>
    <row r="3" spans="1:4" ht="15" thickBot="1" x14ac:dyDescent="0.35"/>
    <row r="4" spans="1:4" ht="22.5" customHeight="1" thickBot="1" x14ac:dyDescent="0.8">
      <c r="A4" s="3"/>
      <c r="B4" s="59" t="s">
        <v>19</v>
      </c>
      <c r="C4" s="60"/>
      <c r="D4" s="61"/>
    </row>
    <row r="5" spans="1:4" ht="18.600000000000001" thickTop="1" x14ac:dyDescent="0.35">
      <c r="A5" s="5"/>
      <c r="B5" s="14" t="s">
        <v>2</v>
      </c>
      <c r="C5" s="15" t="s">
        <v>18</v>
      </c>
      <c r="D5" s="16" t="s">
        <v>3</v>
      </c>
    </row>
    <row r="6" spans="1:4" ht="15.6" x14ac:dyDescent="0.3">
      <c r="B6" s="22" t="s">
        <v>4</v>
      </c>
      <c r="C6" s="25">
        <v>40.01</v>
      </c>
      <c r="D6" s="26">
        <v>100</v>
      </c>
    </row>
    <row r="7" spans="1:4" ht="15.6" x14ac:dyDescent="0.3">
      <c r="B7" s="17" t="s">
        <v>5</v>
      </c>
      <c r="C7" s="18">
        <v>84.84</v>
      </c>
      <c r="D7" s="19">
        <v>226</v>
      </c>
    </row>
    <row r="8" spans="1:4" ht="15.6" x14ac:dyDescent="0.3">
      <c r="B8" s="22" t="s">
        <v>6</v>
      </c>
      <c r="C8" s="25">
        <v>77.47</v>
      </c>
      <c r="D8" s="26">
        <v>208</v>
      </c>
    </row>
    <row r="9" spans="1:4" ht="15.6" x14ac:dyDescent="0.3">
      <c r="B9" s="17" t="s">
        <v>7</v>
      </c>
      <c r="C9" s="18">
        <v>217.76</v>
      </c>
      <c r="D9" s="19">
        <v>600</v>
      </c>
    </row>
    <row r="10" spans="1:4" ht="15.6" x14ac:dyDescent="0.3">
      <c r="B10" s="22" t="s">
        <v>8</v>
      </c>
      <c r="C10" s="25">
        <v>78.53</v>
      </c>
      <c r="D10" s="26">
        <v>239</v>
      </c>
    </row>
    <row r="11" spans="1:4" ht="15.6" x14ac:dyDescent="0.3">
      <c r="B11" s="17" t="s">
        <v>9</v>
      </c>
      <c r="C11" s="18">
        <v>96.07</v>
      </c>
      <c r="D11" s="19">
        <v>223</v>
      </c>
    </row>
    <row r="12" spans="1:4" ht="15.6" x14ac:dyDescent="0.3">
      <c r="B12" s="22" t="s">
        <v>10</v>
      </c>
      <c r="C12" s="25">
        <v>281.79000000000002</v>
      </c>
      <c r="D12" s="26">
        <v>698</v>
      </c>
    </row>
    <row r="13" spans="1:4" ht="15.6" x14ac:dyDescent="0.3">
      <c r="B13" s="17" t="s">
        <v>11</v>
      </c>
      <c r="C13" s="18">
        <v>111.23</v>
      </c>
      <c r="D13" s="19">
        <v>270</v>
      </c>
    </row>
    <row r="14" spans="1:4" ht="15.6" x14ac:dyDescent="0.3">
      <c r="B14" s="22" t="s">
        <v>12</v>
      </c>
      <c r="C14" s="25">
        <v>114.57</v>
      </c>
      <c r="D14" s="26">
        <v>268</v>
      </c>
    </row>
    <row r="15" spans="1:4" ht="15.6" x14ac:dyDescent="0.3">
      <c r="B15" s="17" t="s">
        <v>13</v>
      </c>
      <c r="C15" s="18">
        <v>298.98</v>
      </c>
      <c r="D15" s="19">
        <v>733</v>
      </c>
    </row>
    <row r="16" spans="1:4" ht="15.6" x14ac:dyDescent="0.3">
      <c r="B16" s="22" t="s">
        <v>14</v>
      </c>
      <c r="C16" s="35">
        <v>117.16</v>
      </c>
      <c r="D16" s="36">
        <v>329</v>
      </c>
    </row>
    <row r="17" spans="2:4" ht="15.6" x14ac:dyDescent="0.3">
      <c r="B17" s="17" t="s">
        <v>15</v>
      </c>
      <c r="C17" s="20">
        <v>125.33</v>
      </c>
      <c r="D17" s="21">
        <v>336</v>
      </c>
    </row>
    <row r="18" spans="2:4" ht="16.2" thickBot="1" x14ac:dyDescent="0.35">
      <c r="B18" s="32" t="s">
        <v>16</v>
      </c>
      <c r="C18" s="33">
        <f>SUM(C6:C17)</f>
        <v>1643.74</v>
      </c>
      <c r="D18" s="34">
        <f>SUM(D6:D17)</f>
        <v>4230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18"/>
  <sheetViews>
    <sheetView workbookViewId="0"/>
  </sheetViews>
  <sheetFormatPr defaultColWidth="9.109375" defaultRowHeight="14.4" x14ac:dyDescent="0.3"/>
  <cols>
    <col min="1" max="1" width="25.6640625" style="1" customWidth="1"/>
    <col min="2" max="2" width="25.6640625" customWidth="1"/>
    <col min="3" max="3" width="22.6640625" customWidth="1"/>
    <col min="4" max="4" width="25.44140625" customWidth="1"/>
  </cols>
  <sheetData>
    <row r="1" spans="1:4" x14ac:dyDescent="0.3">
      <c r="A1"/>
    </row>
    <row r="3" spans="1:4" ht="15" thickBot="1" x14ac:dyDescent="0.35"/>
    <row r="4" spans="1:4" ht="22.5" customHeight="1" thickBot="1" x14ac:dyDescent="0.8">
      <c r="A4" s="3"/>
      <c r="B4" s="59" t="s">
        <v>19</v>
      </c>
      <c r="C4" s="60"/>
      <c r="D4" s="61"/>
    </row>
    <row r="5" spans="1:4" ht="18.600000000000001" thickTop="1" x14ac:dyDescent="0.35">
      <c r="A5" s="5"/>
      <c r="B5" s="14" t="s">
        <v>2</v>
      </c>
      <c r="C5" s="15" t="s">
        <v>18</v>
      </c>
      <c r="D5" s="16" t="s">
        <v>3</v>
      </c>
    </row>
    <row r="6" spans="1:4" ht="15.6" x14ac:dyDescent="0.3">
      <c r="B6" s="22" t="s">
        <v>4</v>
      </c>
      <c r="C6" s="25">
        <v>43.54</v>
      </c>
      <c r="D6" s="26">
        <v>100</v>
      </c>
    </row>
    <row r="7" spans="1:4" ht="15.6" x14ac:dyDescent="0.3">
      <c r="B7" s="17" t="s">
        <v>5</v>
      </c>
      <c r="C7" s="18">
        <v>100.1</v>
      </c>
      <c r="D7" s="19">
        <f>100+243</f>
        <v>343</v>
      </c>
    </row>
    <row r="8" spans="1:4" ht="15.6" x14ac:dyDescent="0.3">
      <c r="B8" s="22" t="s">
        <v>6</v>
      </c>
      <c r="C8" s="25">
        <v>145.82</v>
      </c>
      <c r="D8" s="26">
        <f>100+254</f>
        <v>354</v>
      </c>
    </row>
    <row r="9" spans="1:4" ht="15.6" x14ac:dyDescent="0.3">
      <c r="B9" s="17" t="s">
        <v>7</v>
      </c>
      <c r="C9" s="18">
        <v>69.209999999999994</v>
      </c>
      <c r="D9" s="19">
        <f>100+64</f>
        <v>164</v>
      </c>
    </row>
    <row r="10" spans="1:4" ht="15.6" x14ac:dyDescent="0.3">
      <c r="B10" s="22" t="s">
        <v>8</v>
      </c>
      <c r="C10" s="25">
        <v>134.72999999999999</v>
      </c>
      <c r="D10" s="26">
        <f>100+229</f>
        <v>329</v>
      </c>
    </row>
    <row r="11" spans="1:4" ht="15.6" x14ac:dyDescent="0.3">
      <c r="B11" s="17" t="s">
        <v>9</v>
      </c>
      <c r="C11" s="18">
        <v>134.97</v>
      </c>
      <c r="D11" s="19">
        <f>100+236</f>
        <v>336</v>
      </c>
    </row>
    <row r="12" spans="1:4" ht="15.6" x14ac:dyDescent="0.3">
      <c r="B12" s="22" t="s">
        <v>10</v>
      </c>
      <c r="C12" s="25">
        <v>204.5</v>
      </c>
      <c r="D12" s="26">
        <f>100+402</f>
        <v>502</v>
      </c>
    </row>
    <row r="13" spans="1:4" ht="15.6" x14ac:dyDescent="0.3">
      <c r="B13" s="17" t="s">
        <v>11</v>
      </c>
      <c r="C13" s="18">
        <v>142.94999999999999</v>
      </c>
      <c r="D13" s="19">
        <f>100+230</f>
        <v>330</v>
      </c>
    </row>
    <row r="14" spans="1:4" ht="15.6" x14ac:dyDescent="0.3">
      <c r="B14" s="22" t="s">
        <v>12</v>
      </c>
      <c r="C14" s="25">
        <v>153.91</v>
      </c>
      <c r="D14" s="26">
        <f>100+235</f>
        <v>335</v>
      </c>
    </row>
    <row r="15" spans="1:4" ht="15.6" x14ac:dyDescent="0.3">
      <c r="B15" s="17" t="s">
        <v>13</v>
      </c>
      <c r="C15" s="18">
        <v>133.44999999999999</v>
      </c>
      <c r="D15" s="19">
        <f>100+200</f>
        <v>300</v>
      </c>
    </row>
    <row r="16" spans="1:4" ht="15.6" x14ac:dyDescent="0.3">
      <c r="B16" s="22" t="s">
        <v>14</v>
      </c>
      <c r="C16" s="35">
        <v>127.46</v>
      </c>
      <c r="D16" s="36">
        <v>304</v>
      </c>
    </row>
    <row r="17" spans="2:4" ht="15.6" x14ac:dyDescent="0.3">
      <c r="B17" s="17" t="s">
        <v>15</v>
      </c>
      <c r="C17" s="20">
        <v>135.61000000000001</v>
      </c>
      <c r="D17" s="21">
        <v>302</v>
      </c>
    </row>
    <row r="18" spans="2:4" ht="16.2" thickBot="1" x14ac:dyDescent="0.35">
      <c r="B18" s="32" t="s">
        <v>16</v>
      </c>
      <c r="C18" s="33">
        <f>SUM(C6:C17)</f>
        <v>1526.25</v>
      </c>
      <c r="D18" s="34">
        <f>SUM(D6:D17)</f>
        <v>3699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D18"/>
  <sheetViews>
    <sheetView workbookViewId="0">
      <selection activeCell="B7" sqref="B7:D17"/>
    </sheetView>
  </sheetViews>
  <sheetFormatPr defaultRowHeight="14.4" x14ac:dyDescent="0.3"/>
  <cols>
    <col min="1" max="1" width="22.109375" customWidth="1"/>
    <col min="2" max="2" width="23.109375" customWidth="1"/>
    <col min="3" max="3" width="20.44140625" bestFit="1" customWidth="1"/>
    <col min="4" max="4" width="26.44140625" bestFit="1" customWidth="1"/>
  </cols>
  <sheetData>
    <row r="2" spans="1:4" x14ac:dyDescent="0.3">
      <c r="A2" s="1"/>
    </row>
    <row r="3" spans="1:4" ht="15" thickBot="1" x14ac:dyDescent="0.35">
      <c r="A3" s="1"/>
    </row>
    <row r="4" spans="1:4" ht="45.6" thickBot="1" x14ac:dyDescent="0.8">
      <c r="A4" s="3"/>
      <c r="B4" s="59" t="s">
        <v>19</v>
      </c>
      <c r="C4" s="60"/>
      <c r="D4" s="61"/>
    </row>
    <row r="5" spans="1:4" ht="18.600000000000001" thickTop="1" x14ac:dyDescent="0.35">
      <c r="A5" s="5"/>
      <c r="B5" s="14" t="s">
        <v>2</v>
      </c>
      <c r="C5" s="15" t="s">
        <v>18</v>
      </c>
      <c r="D5" s="16" t="s">
        <v>3</v>
      </c>
    </row>
    <row r="6" spans="1:4" ht="15.6" x14ac:dyDescent="0.3">
      <c r="A6" s="1"/>
      <c r="B6" s="22" t="s">
        <v>4</v>
      </c>
      <c r="C6" s="25">
        <v>67.3</v>
      </c>
      <c r="D6" s="26">
        <v>145</v>
      </c>
    </row>
    <row r="7" spans="1:4" ht="15.6" x14ac:dyDescent="0.3">
      <c r="A7" s="1"/>
      <c r="B7" s="17" t="s">
        <v>5</v>
      </c>
      <c r="C7" s="18">
        <v>107.99</v>
      </c>
      <c r="D7" s="19">
        <f>221+100</f>
        <v>321</v>
      </c>
    </row>
    <row r="8" spans="1:4" ht="15.6" x14ac:dyDescent="0.3">
      <c r="A8" s="1"/>
      <c r="B8" s="22" t="s">
        <v>6</v>
      </c>
      <c r="C8" s="25">
        <v>128.91999999999999</v>
      </c>
      <c r="D8" s="26">
        <f>210+100</f>
        <v>310</v>
      </c>
    </row>
    <row r="9" spans="1:4" ht="15.6" x14ac:dyDescent="0.3">
      <c r="A9" s="1"/>
      <c r="B9" s="17" t="s">
        <v>7</v>
      </c>
      <c r="C9" s="18">
        <v>97.53</v>
      </c>
      <c r="D9" s="19">
        <f>100+121</f>
        <v>221</v>
      </c>
    </row>
    <row r="10" spans="1:4" ht="15.6" x14ac:dyDescent="0.3">
      <c r="A10" s="1"/>
      <c r="B10" s="22" t="s">
        <v>8</v>
      </c>
      <c r="C10" s="25">
        <v>129.77000000000001</v>
      </c>
      <c r="D10" s="26">
        <f>100+211</f>
        <v>311</v>
      </c>
    </row>
    <row r="11" spans="1:4" ht="15.6" x14ac:dyDescent="0.3">
      <c r="A11" s="1"/>
      <c r="B11" s="17" t="s">
        <v>9</v>
      </c>
      <c r="C11" s="18">
        <v>124.92</v>
      </c>
      <c r="D11" s="19">
        <v>309</v>
      </c>
    </row>
    <row r="12" spans="1:4" ht="15.6" x14ac:dyDescent="0.3">
      <c r="A12" s="1"/>
      <c r="B12" s="22" t="s">
        <v>10</v>
      </c>
      <c r="C12" s="25">
        <v>917.73</v>
      </c>
      <c r="D12" s="26">
        <f>2295+100</f>
        <v>2395</v>
      </c>
    </row>
    <row r="13" spans="1:4" ht="15.6" x14ac:dyDescent="0.3">
      <c r="A13" s="1"/>
      <c r="B13" s="17" t="s">
        <v>11</v>
      </c>
      <c r="C13" s="18">
        <v>185.89</v>
      </c>
      <c r="D13" s="19">
        <v>364</v>
      </c>
    </row>
    <row r="14" spans="1:4" ht="15.6" x14ac:dyDescent="0.3">
      <c r="A14" s="1"/>
      <c r="B14" s="22" t="s">
        <v>12</v>
      </c>
      <c r="C14" s="25">
        <v>111.3</v>
      </c>
      <c r="D14" s="26">
        <v>476</v>
      </c>
    </row>
    <row r="15" spans="1:4" ht="15.6" x14ac:dyDescent="0.3">
      <c r="A15" s="1"/>
      <c r="B15" s="17" t="s">
        <v>13</v>
      </c>
      <c r="C15" s="18">
        <v>1208.25</v>
      </c>
      <c r="D15" s="19">
        <v>3131</v>
      </c>
    </row>
    <row r="16" spans="1:4" ht="15.6" x14ac:dyDescent="0.3">
      <c r="A16" s="1"/>
      <c r="B16" s="22" t="s">
        <v>14</v>
      </c>
      <c r="C16" s="35">
        <v>0</v>
      </c>
      <c r="D16" s="36">
        <v>724</v>
      </c>
    </row>
    <row r="17" spans="1:4" ht="15.6" x14ac:dyDescent="0.3">
      <c r="A17" s="1"/>
      <c r="B17" s="17" t="s">
        <v>15</v>
      </c>
      <c r="C17" s="20">
        <v>336.87</v>
      </c>
      <c r="D17" s="21">
        <v>759</v>
      </c>
    </row>
    <row r="18" spans="1:4" ht="16.2" thickBot="1" x14ac:dyDescent="0.35">
      <c r="A18" s="1"/>
      <c r="B18" s="32" t="s">
        <v>16</v>
      </c>
      <c r="C18" s="33">
        <f>SUM(C6:C17)</f>
        <v>3416.4699999999993</v>
      </c>
      <c r="D18" s="34">
        <f>SUM(D6:D17)</f>
        <v>9466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15</vt:i4>
      </vt:variant>
    </vt:vector>
  </HeadingPairs>
  <TitlesOfParts>
    <vt:vector size="15" baseType="lpstr"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GRAFICO</vt:lpstr>
      <vt:lpstr>HISTORICO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Juuh</dc:creator>
  <cp:lastModifiedBy>Valentina</cp:lastModifiedBy>
  <dcterms:created xsi:type="dcterms:W3CDTF">2013-09-10T13:21:21Z</dcterms:created>
  <dcterms:modified xsi:type="dcterms:W3CDTF">2024-11-07T16:12:57Z</dcterms:modified>
</cp:coreProperties>
</file>