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LABCEE\CONTAS NOVEMBRO\ALTA\"/>
    </mc:Choice>
  </mc:AlternateContent>
  <xr:revisionPtr revIDLastSave="0" documentId="13_ncr:1_{E96FEEA1-41E7-4FF7-83DA-C89E577CADCE}" xr6:coauthVersionLast="47" xr6:coauthVersionMax="47" xr10:uidLastSave="{00000000-0000-0000-0000-000000000000}"/>
  <bookViews>
    <workbookView xWindow="-108" yWindow="-108" windowWidth="23256" windowHeight="12456" tabRatio="589" firstSheet="9" activeTab="13" xr2:uid="{00000000-000D-0000-FFFF-FFFF00000000}"/>
  </bookViews>
  <sheets>
    <sheet name="2012" sheetId="2" r:id="rId1"/>
    <sheet name="2013" sheetId="3" r:id="rId2"/>
    <sheet name="2014" sheetId="4" r:id="rId3"/>
    <sheet name="2015" sheetId="5" r:id="rId4"/>
    <sheet name="2016" sheetId="7" r:id="rId5"/>
    <sheet name="2017" sheetId="8" r:id="rId6"/>
    <sheet name="2018" sheetId="9" r:id="rId7"/>
    <sheet name="2019" sheetId="10" r:id="rId8"/>
    <sheet name="2020" sheetId="11" r:id="rId9"/>
    <sheet name="2021" sheetId="12" r:id="rId10"/>
    <sheet name="2022" sheetId="13" r:id="rId11"/>
    <sheet name="2023" sheetId="14" r:id="rId12"/>
    <sheet name="2024" sheetId="15" r:id="rId13"/>
    <sheet name="GRAFICO" sheetId="6" r:id="rId14"/>
    <sheet name="HISTORICO" sheetId="1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6" l="1"/>
  <c r="D14" i="6"/>
  <c r="D13" i="6"/>
  <c r="D12" i="6"/>
  <c r="D11" i="6"/>
  <c r="D10" i="6"/>
  <c r="D9" i="6"/>
  <c r="D8" i="6"/>
  <c r="D7" i="6"/>
  <c r="D6" i="6"/>
  <c r="D6" i="15"/>
  <c r="D7" i="15"/>
  <c r="D17" i="14"/>
  <c r="D14" i="15"/>
  <c r="D13" i="15"/>
  <c r="D12" i="15"/>
  <c r="D11" i="15"/>
  <c r="D10" i="15"/>
  <c r="D9" i="15"/>
  <c r="D8" i="15"/>
  <c r="C18" i="15"/>
  <c r="D18" i="15" l="1"/>
  <c r="D16" i="14"/>
  <c r="D15" i="14"/>
  <c r="D14" i="14"/>
  <c r="D13" i="14"/>
  <c r="D12" i="14"/>
  <c r="D11" i="14"/>
  <c r="D10" i="14"/>
  <c r="D9" i="14"/>
  <c r="D8" i="14"/>
  <c r="C18" i="14"/>
  <c r="C25" i="1" s="1"/>
  <c r="D13" i="13"/>
  <c r="D12" i="13"/>
  <c r="D18" i="14" l="1"/>
  <c r="D25" i="1" s="1"/>
  <c r="D9" i="13"/>
  <c r="D10" i="13"/>
  <c r="D11" i="13"/>
  <c r="D8" i="13"/>
  <c r="D6" i="13"/>
  <c r="D7" i="13"/>
  <c r="C18" i="13"/>
  <c r="D18" i="13" l="1"/>
  <c r="D17" i="12"/>
  <c r="D16" i="12"/>
  <c r="D15" i="12"/>
  <c r="D12" i="12" l="1"/>
  <c r="D13" i="12"/>
  <c r="D14" i="12"/>
  <c r="D9" i="12"/>
  <c r="D10" i="12"/>
  <c r="D11" i="12"/>
  <c r="D12" i="11" l="1"/>
  <c r="D13" i="11"/>
  <c r="D14" i="11"/>
  <c r="D15" i="11"/>
  <c r="D16" i="11"/>
  <c r="D17" i="11"/>
  <c r="D6" i="12"/>
  <c r="D7" i="12"/>
  <c r="D8" i="12"/>
  <c r="C18" i="12"/>
  <c r="C23" i="1" s="1"/>
  <c r="D10" i="10"/>
  <c r="D11" i="11"/>
  <c r="D18" i="12" l="1"/>
  <c r="D23" i="1" s="1"/>
  <c r="D9" i="11"/>
  <c r="D10" i="11"/>
  <c r="D6" i="11" l="1"/>
  <c r="D7" i="11"/>
  <c r="D8" i="11"/>
  <c r="C18" i="11"/>
  <c r="C22" i="1" s="1"/>
  <c r="D17" i="10"/>
  <c r="D15" i="10"/>
  <c r="D16" i="10"/>
  <c r="D14" i="10"/>
  <c r="D13" i="10"/>
  <c r="D12" i="10"/>
  <c r="D7" i="9"/>
  <c r="D7" i="10"/>
  <c r="D6" i="10"/>
  <c r="D17" i="9"/>
  <c r="C18" i="10"/>
  <c r="C21" i="1" s="1"/>
  <c r="C18" i="9"/>
  <c r="C20" i="1" s="1"/>
  <c r="D18" i="9" l="1"/>
  <c r="D20" i="1" s="1"/>
  <c r="D18" i="11"/>
  <c r="D22" i="1" s="1"/>
  <c r="D18" i="10"/>
  <c r="D21" i="1" s="1"/>
  <c r="D18" i="8" l="1"/>
  <c r="D19" i="1" s="1"/>
  <c r="C18" i="8"/>
  <c r="C19" i="1" s="1"/>
  <c r="D18" i="7" l="1"/>
  <c r="D18" i="1" s="1"/>
  <c r="C18" i="7"/>
  <c r="C18" i="1" s="1"/>
  <c r="D18" i="2"/>
  <c r="D14" i="1" s="1"/>
  <c r="D18" i="5" l="1"/>
  <c r="D17" i="1" s="1"/>
  <c r="C18" i="5"/>
  <c r="C17" i="1" s="1"/>
  <c r="D18" i="4"/>
  <c r="D16" i="1" s="1"/>
  <c r="C18" i="4"/>
  <c r="C16" i="1" s="1"/>
  <c r="D18" i="3"/>
  <c r="D15" i="1" s="1"/>
  <c r="C18" i="3"/>
  <c r="C15" i="1" s="1"/>
  <c r="C18" i="2"/>
  <c r="C14" i="1" s="1"/>
</calcChain>
</file>

<file path=xl/sharedStrings.xml><?xml version="1.0" encoding="utf-8"?>
<sst xmlns="http://schemas.openxmlformats.org/spreadsheetml/2006/main" count="241" uniqueCount="32">
  <si>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</si>
  <si>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</si>
  <si>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</si>
  <si>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</si>
  <si>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</si>
  <si>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</si>
  <si>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</si>
  <si>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</si>
  <si>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</si>
  <si>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</si>
  <si>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</si>
  <si>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</si>
  <si>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</si>
  <si>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</si>
  <si>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</si>
  <si>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</si>
  <si>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</si>
  <si>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Total em dinheiro (R$)</t>
  </si>
  <si>
    <t>Fatura Total (R$)</t>
  </si>
  <si>
    <t>ESEF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</si>
  <si>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</si>
  <si>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</si>
  <si>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</si>
  <si>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</si>
  <si>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</si>
  <si>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</si>
  <si>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</si>
  <si>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</si>
  <si>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</si>
  <si>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</si>
  <si>
    <t>Outubro/2024</t>
  </si>
  <si>
    <t>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</si>
</sst>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&quot;R$&quot;#,##0.00"/>
    <numFmt numFmtId="166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rgb="FF666666"/>
      <name val="Tw Cen MT"/>
      <family val="2"/>
    </font>
    <font>
      <sz val="36"/>
      <color theme="1"/>
      <name val="Tw Cen MT"/>
      <family val="2"/>
    </font>
    <font>
      <sz val="14"/>
      <color theme="1"/>
      <name val="Tw Cen MT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4" fontId="0" fillId="0" borderId="0" xfId="0" applyNumberFormat="1"/>
    <xf numFmtId="0" fontId="7" fillId="0" borderId="1" xfId="0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3" fontId="7" fillId="0" borderId="2" xfId="0" applyNumberFormat="1" applyFont="1" applyBorder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4" fontId="7" fillId="3" borderId="0" xfId="0" applyNumberFormat="1" applyFont="1" applyFill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4" fontId="8" fillId="3" borderId="4" xfId="0" applyNumberFormat="1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center"/>
    </xf>
    <xf numFmtId="4" fontId="7" fillId="3" borderId="0" xfId="0" applyNumberFormat="1" applyFont="1" applyFill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5" fontId="7" fillId="3" borderId="0" xfId="0" applyNumberFormat="1" applyFont="1" applyFill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0" fontId="7" fillId="0" borderId="3" xfId="0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49" fontId="7" fillId="3" borderId="3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3" fontId="7" fillId="3" borderId="5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6" fontId="7" fillId="0" borderId="0" xfId="0" applyNumberFormat="1" applyFont="1" applyBorder="1" applyAlignment="1">
      <alignment horizontal="center" vertical="center"/>
    </xf>
    <xf numFmtId="166" fontId="7" fillId="3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</cellXfs>
  <cellStyles count="2">
    <cellStyle name="Normal" xfId="0" builtinId="0"/>
    <cellStyle name="Vírgula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53693961336199E-2"/>
          <c:y val="7.3790647733611561E-2"/>
          <c:w val="0.87893558180045617"/>
          <c:h val="0.75311738393165939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8.9398149703832808E-2"/>
                  <c:y val="-4.3671119470533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DD-4096-B5D5-08CC7A161A7A}"/>
                </c:ext>
              </c:extLst>
            </c:dLbl>
            <c:dLbl>
              <c:idx val="1"/>
              <c:layout>
                <c:manualLayout>
                  <c:x val="-6.9253156105407568E-2"/>
                  <c:y val="-5.2420618186666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DD-4096-B5D5-08CC7A161A7A}"/>
                </c:ext>
              </c:extLst>
            </c:dLbl>
            <c:dLbl>
              <c:idx val="2"/>
              <c:layout>
                <c:manualLayout>
                  <c:x val="-6.1541681337449458E-2"/>
                  <c:y val="0.112587033087633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DD-4096-B5D5-08CC7A161A7A}"/>
                </c:ext>
              </c:extLst>
            </c:dLbl>
            <c:dLbl>
              <c:idx val="3"/>
              <c:layout>
                <c:manualLayout>
                  <c:x val="-6.8701997320542843E-2"/>
                  <c:y val="0.146493483120691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286499477314133E-2"/>
                      <c:h val="5.28999290568676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9DD-4096-B5D5-08CC7A161A7A}"/>
                </c:ext>
              </c:extLst>
            </c:dLbl>
            <c:dLbl>
              <c:idx val="4"/>
              <c:layout>
                <c:manualLayout>
                  <c:x val="-4.6045205399478185E-2"/>
                  <c:y val="5.17649303016552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DD-4096-B5D5-08CC7A161A7A}"/>
                </c:ext>
              </c:extLst>
            </c:dLbl>
            <c:dLbl>
              <c:idx val="6"/>
              <c:layout>
                <c:manualLayout>
                  <c:x val="-5.865585129523819E-2"/>
                  <c:y val="5.5435546011312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DD-4096-B5D5-08CC7A161A7A}"/>
                </c:ext>
              </c:extLst>
            </c:dLbl>
            <c:dLbl>
              <c:idx val="10"/>
              <c:layout>
                <c:manualLayout>
                  <c:x val="-3.2286727035961658E-2"/>
                  <c:y val="4.1749860124595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DD-4096-B5D5-08CC7A161A7A}"/>
                </c:ext>
              </c:extLst>
            </c:dLbl>
            <c:dLbl>
              <c:idx val="11"/>
              <c:layout>
                <c:manualLayout>
                  <c:x val="-4.3951186708300442E-2"/>
                  <c:y val="-4.7341693859088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DD-4096-B5D5-08CC7A161A7A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6774.01</c:v>
                </c:pt>
                <c:pt idx="1">
                  <c:v>6774.01</c:v>
                </c:pt>
                <c:pt idx="2">
                  <c:v>4251.0200000000004</c:v>
                </c:pt>
                <c:pt idx="3">
                  <c:v>6807.78</c:v>
                </c:pt>
                <c:pt idx="4">
                  <c:v>8376.5300000000007</c:v>
                </c:pt>
                <c:pt idx="5">
                  <c:v>4545.97</c:v>
                </c:pt>
                <c:pt idx="6">
                  <c:v>6609.14</c:v>
                </c:pt>
                <c:pt idx="7">
                  <c:v>4052.43</c:v>
                </c:pt>
                <c:pt idx="8">
                  <c:v>6439.66</c:v>
                </c:pt>
                <c:pt idx="9">
                  <c:v>6337.58</c:v>
                </c:pt>
                <c:pt idx="10">
                  <c:v>5792.39</c:v>
                </c:pt>
                <c:pt idx="11">
                  <c:v>5868.68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82F-421E-925F-AAB1DD173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361152"/>
        <c:axId val="123362688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3.5637156941846021E-2"/>
                  <c:y val="3.63298467301172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DD-4096-B5D5-08CC7A161A7A}"/>
                </c:ext>
              </c:extLst>
            </c:dLbl>
            <c:dLbl>
              <c:idx val="1"/>
              <c:layout>
                <c:manualLayout>
                  <c:x val="-3.4086031985417958E-2"/>
                  <c:y val="3.63298467301172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9DD-4096-B5D5-08CC7A161A7A}"/>
                </c:ext>
              </c:extLst>
            </c:dLbl>
            <c:dLbl>
              <c:idx val="2"/>
              <c:layout>
                <c:manualLayout>
                  <c:x val="-3.5524356908368117E-2"/>
                  <c:y val="-0.109167590255671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AC-4BE5-BB88-C80B86FBE6C8}"/>
                </c:ext>
              </c:extLst>
            </c:dLbl>
            <c:dLbl>
              <c:idx val="3"/>
              <c:layout>
                <c:manualLayout>
                  <c:x val="-3.3978141629423579E-2"/>
                  <c:y val="-9.31617948974533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AC-4BE5-BB88-C80B86FBE6C8}"/>
                </c:ext>
              </c:extLst>
            </c:dLbl>
            <c:dLbl>
              <c:idx val="6"/>
              <c:layout>
                <c:manualLayout>
                  <c:x val="-1.542355828208908E-2"/>
                  <c:y val="-0.102765272112384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AC-4BE5-BB88-C80B86FBE6C8}"/>
                </c:ext>
              </c:extLst>
            </c:dLbl>
            <c:dLbl>
              <c:idx val="7"/>
              <c:layout>
                <c:manualLayout>
                  <c:x val="-3.2431926350479034E-2"/>
                  <c:y val="-8.3558317682522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AC-4BE5-BB88-C80B86FBE6C8}"/>
                </c:ext>
              </c:extLst>
            </c:dLbl>
            <c:dLbl>
              <c:idx val="10"/>
              <c:layout>
                <c:manualLayout>
                  <c:x val="-5.5801781375410704E-2"/>
                  <c:y val="-4.1749860124595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9DD-4096-B5D5-08CC7A161A7A}"/>
                </c:ext>
              </c:extLst>
            </c:dLbl>
            <c:dLbl>
              <c:idx val="11"/>
              <c:layout>
                <c:manualLayout>
                  <c:x val="-2.3228157290421759E-2"/>
                  <c:y val="5.835354098806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9DD-4096-B5D5-08CC7A161A7A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5442</c:v>
                </c:pt>
                <c:pt idx="1">
                  <c:v>5442</c:v>
                </c:pt>
                <c:pt idx="2">
                  <c:v>4158</c:v>
                </c:pt>
                <c:pt idx="3">
                  <c:v>7432</c:v>
                </c:pt>
                <c:pt idx="4">
                  <c:v>6894</c:v>
                </c:pt>
                <c:pt idx="5">
                  <c:v>4109</c:v>
                </c:pt>
                <c:pt idx="6">
                  <c:v>7435</c:v>
                </c:pt>
                <c:pt idx="7">
                  <c:v>3790</c:v>
                </c:pt>
                <c:pt idx="8">
                  <c:v>6420</c:v>
                </c:pt>
                <c:pt idx="9">
                  <c:v>6449</c:v>
                </c:pt>
                <c:pt idx="10">
                  <c:v>5539</c:v>
                </c:pt>
                <c:pt idx="11">
                  <c:v>5577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482F-421E-925F-AAB1DD173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394688"/>
        <c:axId val="123393152"/>
      </c:lineChart>
      <c:catAx>
        <c:axId val="123361152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123362688"/>
        <c:crosses val="autoZero"/>
        <c:auto val="1"/>
        <c:lblAlgn val="ctr"/>
        <c:lblOffset val="100"/>
        <c:noMultiLvlLbl val="0"/>
      </c:catAx>
      <c:valAx>
        <c:axId val="123362688"/>
        <c:scaling>
          <c:orientation val="minMax"/>
          <c:max val="17000"/>
          <c:min val="0"/>
        </c:scaling>
        <c:delete val="1"/>
        <c:axPos val="l"/>
        <c:numFmt formatCode="#,##0" sourceLinked="0"/>
        <c:majorTickMark val="out"/>
        <c:minorTickMark val="none"/>
        <c:tickLblPos val="nextTo"/>
        <c:crossAx val="123361152"/>
        <c:crosses val="autoZero"/>
        <c:crossBetween val="between"/>
        <c:majorUnit val="500"/>
      </c:valAx>
      <c:valAx>
        <c:axId val="123393152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extTo"/>
        <c:crossAx val="123394688"/>
        <c:crosses val="max"/>
        <c:crossBetween val="between"/>
      </c:valAx>
      <c:catAx>
        <c:axId val="123394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3931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5.7178561722245794E-2"/>
          <c:y val="7.8199348940799787E-2"/>
          <c:w val="0.18762461816929293"/>
          <c:h val="0.12914816381640443"/>
        </c:manualLayout>
      </c:layout>
      <c:overlay val="0"/>
      <c:spPr>
        <a:solidFill>
          <a:schemeClr val="bg1"/>
        </a:solidFill>
      </c:spPr>
    </c:legend>
    <c:plotVisOnly val="1"/>
    <c:dispBlanksAs val="zero"/>
    <c:showDLblsOverMax val="0"/>
  </c:chart>
  <c:txPr>
    <a:bodyPr/>
    <a:lstStyle/>
    <a:p>
      <a:pPr>
        <a:defRPr b="1">
          <a:latin typeface="+mn-lt"/>
        </a:defRPr>
      </a:pPr>
      <a:endParaRPr lang="pt-BR"/>
    </a:p>
  </c:txPr>
  <c:printSettings>
    <c:headerFooter/>
    <c:pageMargins b="0.78740157499999996" l="0.511811024" r="0.511811024" t="0.78740157499999996" header="0.31496062000000208" footer="0.314960620000002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156169744705042E-2"/>
          <c:y val="5.8555673681648802E-2"/>
          <c:w val="0.9442911152172293"/>
          <c:h val="0.79654852162047385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7.8277886497064506E-3"/>
                  <c:y val="-7.2305977891919037E-3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D3-40F1-86E5-FA8EF54E6B59}"/>
                </c:ext>
              </c:extLst>
            </c:dLbl>
            <c:dLbl>
              <c:idx val="1"/>
              <c:layout>
                <c:manualLayout>
                  <c:x val="-3.357730968560442E-2"/>
                  <c:y val="3.6513695409123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CB-4B2D-AB4A-9C7F49FF45BB}"/>
                </c:ext>
              </c:extLst>
            </c:dLbl>
            <c:dLbl>
              <c:idx val="2"/>
              <c:layout>
                <c:manualLayout>
                  <c:x val="-5.2451108640042078E-2"/>
                  <c:y val="-3.34714706250061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181008927964547E-2"/>
                      <c:h val="6.49733906488962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3D3-40F1-86E5-FA8EF54E6B59}"/>
                </c:ext>
              </c:extLst>
            </c:dLbl>
            <c:dLbl>
              <c:idx val="3"/>
              <c:layout>
                <c:manualLayout>
                  <c:x val="-4.4586327991944771E-2"/>
                  <c:y val="-2.1691233520850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CB-4B2D-AB4A-9C7F49FF45BB}"/>
                </c:ext>
              </c:extLst>
            </c:dLbl>
            <c:dLbl>
              <c:idx val="4"/>
              <c:layout>
                <c:manualLayout>
                  <c:x val="-4.3428329949008304E-2"/>
                  <c:y val="3.5031614376023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CB-4B2D-AB4A-9C7F49FF45BB}"/>
                </c:ext>
              </c:extLst>
            </c:dLbl>
            <c:dLbl>
              <c:idx val="5"/>
              <c:layout>
                <c:manualLayout>
                  <c:x val="-1.5477962514959594E-2"/>
                  <c:y val="2.37005537600013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CB-4B2D-AB4A-9C7F49FF45BB}"/>
                </c:ext>
              </c:extLst>
            </c:dLbl>
            <c:dLbl>
              <c:idx val="6"/>
              <c:layout>
                <c:manualLayout>
                  <c:x val="-4.6943251147183986E-4"/>
                  <c:y val="1.6273366592534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CB-4B2D-AB4A-9C7F49FF45BB}"/>
                </c:ext>
              </c:extLst>
            </c:dLbl>
            <c:dLbl>
              <c:idx val="7"/>
              <c:layout>
                <c:manualLayout>
                  <c:x val="-8.0672082949939411E-2"/>
                  <c:y val="3.4650718278535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CB-4B2D-AB4A-9C7F49FF45BB}"/>
                </c:ext>
              </c:extLst>
            </c:dLbl>
            <c:dLbl>
              <c:idx val="8"/>
              <c:layout>
                <c:manualLayout>
                  <c:x val="-5.5021991904768482E-2"/>
                  <c:y val="-4.0829716896075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CB-4B2D-AB4A-9C7F49FF45BB}"/>
                </c:ext>
              </c:extLst>
            </c:dLbl>
            <c:dLbl>
              <c:idx val="9"/>
              <c:layout>
                <c:manualLayout>
                  <c:x val="-6.1222895436787717E-2"/>
                  <c:y val="-3.9717703565976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CB-4B2D-AB4A-9C7F49FF45BB}"/>
                </c:ext>
              </c:extLst>
            </c:dLbl>
            <c:dLbl>
              <c:idx val="10"/>
              <c:layout>
                <c:manualLayout>
                  <c:x val="-5.5274077273813884E-3"/>
                  <c:y val="5.1546049871841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CB-4B2D-AB4A-9C7F49FF45BB}"/>
                </c:ext>
              </c:extLst>
            </c:dLbl>
            <c:dLbl>
              <c:idx val="11"/>
              <c:layout>
                <c:manualLayout>
                  <c:x val="-1.3368088166898379E-2"/>
                  <c:y val="-4.4423260809336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9CB-4B2D-AB4A-9C7F49FF45BB}"/>
                </c:ext>
              </c:extLst>
            </c:dLbl>
            <c:dLbl>
              <c:idx val="12"/>
              <c:layout>
                <c:manualLayout>
                  <c:x val="-1.2954260402423312E-2"/>
                  <c:y val="-3.2506106844808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9CB-4B2D-AB4A-9C7F49FF45BB}"/>
                </c:ext>
              </c:extLst>
            </c:dLbl>
            <c:dLbl>
              <c:idx val="13"/>
              <c:layout>
                <c:manualLayout>
                  <c:x val="-1.6571901115100245E-2"/>
                  <c:y val="3.4492183854623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9CB-4B2D-AB4A-9C7F49FF45BB}"/>
                </c:ext>
              </c:extLst>
            </c:dLbl>
            <c:dLbl>
              <c:idx val="14"/>
              <c:layout>
                <c:manualLayout>
                  <c:x val="2.6841096917679861E-2"/>
                  <c:y val="4.8204747693033996E-3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D3-40F1-86E5-FA8EF54E6B59}"/>
                </c:ext>
              </c:extLst>
            </c:dLbl>
            <c:dLbl>
              <c:idx val="15"/>
              <c:layout>
                <c:manualLayout>
                  <c:x val="4.1748206131767766E-2"/>
                  <c:y val="-3.7763244811956885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D3-40F1-86E5-FA8EF54E6B59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HISTORICO!$B$15:$B$25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HISTORICO!$C$15:$C$25</c:f>
              <c:numCache>
                <c:formatCode>"R$"#,##0.00</c:formatCode>
                <c:ptCount val="11"/>
                <c:pt idx="0">
                  <c:v>60438.150000000009</c:v>
                </c:pt>
                <c:pt idx="1">
                  <c:v>51081.530000000006</c:v>
                </c:pt>
                <c:pt idx="2">
                  <c:v>88732.79</c:v>
                </c:pt>
                <c:pt idx="3">
                  <c:v>94663.889999999985</c:v>
                </c:pt>
                <c:pt idx="4">
                  <c:v>81758.469999999987</c:v>
                </c:pt>
                <c:pt idx="5">
                  <c:v>110966.91999999998</c:v>
                </c:pt>
                <c:pt idx="6">
                  <c:v>112570.29000000001</c:v>
                </c:pt>
                <c:pt idx="7">
                  <c:v>50727.72</c:v>
                </c:pt>
                <c:pt idx="8">
                  <c:v>45360.62999999999</c:v>
                </c:pt>
                <c:pt idx="9">
                  <c:v>56280.829999999994</c:v>
                </c:pt>
                <c:pt idx="10">
                  <c:v>72573.569999999992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9CB-4B2D-AB4A-9C7F49FF4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335808"/>
        <c:axId val="123337344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2639772768129948E-2"/>
                  <c:y val="-2.9391069407493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9CB-4B2D-AB4A-9C7F49FF45BB}"/>
                </c:ext>
              </c:extLst>
            </c:dLbl>
            <c:dLbl>
              <c:idx val="1"/>
              <c:layout>
                <c:manualLayout>
                  <c:x val="-4.6699003185076235E-2"/>
                  <c:y val="-3.9589479316705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9CB-4B2D-AB4A-9C7F49FF45BB}"/>
                </c:ext>
              </c:extLst>
            </c:dLbl>
            <c:dLbl>
              <c:idx val="2"/>
              <c:layout>
                <c:manualLayout>
                  <c:x val="-5.374341905891912E-2"/>
                  <c:y val="-3.989842750235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CB-4B2D-AB4A-9C7F49FF45BB}"/>
                </c:ext>
              </c:extLst>
            </c:dLbl>
            <c:dLbl>
              <c:idx val="3"/>
              <c:layout>
                <c:manualLayout>
                  <c:x val="-5.4418231967579507E-2"/>
                  <c:y val="-3.53253371390306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9CB-4B2D-AB4A-9C7F49FF45BB}"/>
                </c:ext>
              </c:extLst>
            </c:dLbl>
            <c:dLbl>
              <c:idx val="4"/>
              <c:layout>
                <c:manualLayout>
                  <c:x val="-4.9469980635982194E-2"/>
                  <c:y val="-3.6418798032911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CB-4B2D-AB4A-9C7F49FF45BB}"/>
                </c:ext>
              </c:extLst>
            </c:dLbl>
            <c:dLbl>
              <c:idx val="5"/>
              <c:layout>
                <c:manualLayout>
                  <c:x val="-4.3458300589138694E-2"/>
                  <c:y val="-3.2028065268043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9CB-4B2D-AB4A-9C7F49FF45BB}"/>
                </c:ext>
              </c:extLst>
            </c:dLbl>
            <c:dLbl>
              <c:idx val="6"/>
              <c:layout>
                <c:manualLayout>
                  <c:x val="-3.5185687067128768E-2"/>
                  <c:y val="-3.8233390548781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CB-4B2D-AB4A-9C7F49FF45BB}"/>
                </c:ext>
              </c:extLst>
            </c:dLbl>
            <c:dLbl>
              <c:idx val="7"/>
              <c:layout>
                <c:manualLayout>
                  <c:x val="-1.5579632712793992E-2"/>
                  <c:y val="-4.4413776522209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9CB-4B2D-AB4A-9C7F49FF45BB}"/>
                </c:ext>
              </c:extLst>
            </c:dLbl>
            <c:dLbl>
              <c:idx val="8"/>
              <c:layout>
                <c:manualLayout>
                  <c:x val="-3.9908504673043091E-2"/>
                  <c:y val="2.37318026086432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096757695495287E-2"/>
                      <c:h val="5.322137404580151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9CB-4B2D-AB4A-9C7F49FF45BB}"/>
                </c:ext>
              </c:extLst>
            </c:dLbl>
            <c:dLbl>
              <c:idx val="9"/>
              <c:layout>
                <c:manualLayout>
                  <c:x val="-2.1395670880676888E-2"/>
                  <c:y val="3.5670854120334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9CB-4B2D-AB4A-9C7F49FF45BB}"/>
                </c:ext>
              </c:extLst>
            </c:dLbl>
            <c:dLbl>
              <c:idx val="10"/>
              <c:layout>
                <c:manualLayout>
                  <c:x val="-1.738087533578854E-2"/>
                  <c:y val="-4.0543640181755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CB-4B2D-AB4A-9C7F49FF45BB}"/>
                </c:ext>
              </c:extLst>
            </c:dLbl>
            <c:dLbl>
              <c:idx val="11"/>
              <c:layout>
                <c:manualLayout>
                  <c:x val="-4.6934097277249627E-2"/>
                  <c:y val="3.5169943925538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CB-4B2D-AB4A-9C7F49FF45BB}"/>
                </c:ext>
              </c:extLst>
            </c:dLbl>
            <c:dLbl>
              <c:idx val="12"/>
              <c:layout>
                <c:manualLayout>
                  <c:x val="-2.8505643566834354E-2"/>
                  <c:y val="3.334836777398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9CB-4B2D-AB4A-9C7F49FF45BB}"/>
                </c:ext>
              </c:extLst>
            </c:dLbl>
            <c:dLbl>
              <c:idx val="13"/>
              <c:layout>
                <c:manualLayout>
                  <c:x val="-4.24831314099514E-2"/>
                  <c:y val="-3.4121634191605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9CB-4B2D-AB4A-9C7F49FF45BB}"/>
                </c:ext>
              </c:extLst>
            </c:dLbl>
            <c:dLbl>
              <c:idx val="14"/>
              <c:layout>
                <c:manualLayout>
                  <c:x val="-4.2496683501934432E-2"/>
                  <c:y val="-5.7791538772661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D3-40F1-86E5-FA8EF54E6B59}"/>
                </c:ext>
              </c:extLst>
            </c:dLbl>
            <c:dLbl>
              <c:idx val="15"/>
              <c:layout>
                <c:manualLayout>
                  <c:x val="-1.1741682974559782E-2"/>
                  <c:y val="-4.3572974783027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D3-40F1-86E5-FA8EF54E6B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HISTORICO!$B$15:$B$25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HISTORICO!$D$15:$D$25</c:f>
              <c:numCache>
                <c:formatCode>#,##0</c:formatCode>
                <c:ptCount val="11"/>
                <c:pt idx="0">
                  <c:v>123162</c:v>
                </c:pt>
                <c:pt idx="1">
                  <c:v>125054</c:v>
                </c:pt>
                <c:pt idx="2">
                  <c:v>116319</c:v>
                </c:pt>
                <c:pt idx="3">
                  <c:v>124494</c:v>
                </c:pt>
                <c:pt idx="4">
                  <c:v>116399</c:v>
                </c:pt>
                <c:pt idx="5">
                  <c:v>118322</c:v>
                </c:pt>
                <c:pt idx="6">
                  <c:v>116867</c:v>
                </c:pt>
                <c:pt idx="7">
                  <c:v>48889</c:v>
                </c:pt>
                <c:pt idx="8">
                  <c:v>42359</c:v>
                </c:pt>
                <c:pt idx="9">
                  <c:v>54899</c:v>
                </c:pt>
                <c:pt idx="10">
                  <c:v>73071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69CB-4B2D-AB4A-9C7F49FF4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04480"/>
        <c:axId val="126402944"/>
      </c:lineChart>
      <c:catAx>
        <c:axId val="123335808"/>
        <c:scaling>
          <c:orientation val="minMax"/>
        </c:scaling>
        <c:delete val="0"/>
        <c:axPos val="b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123337344"/>
        <c:crosses val="autoZero"/>
        <c:auto val="1"/>
        <c:lblAlgn val="ctr"/>
        <c:lblOffset val="100"/>
        <c:noMultiLvlLbl val="0"/>
      </c:catAx>
      <c:valAx>
        <c:axId val="123337344"/>
        <c:scaling>
          <c:orientation val="minMax"/>
          <c:max val="150000"/>
          <c:min val="0"/>
        </c:scaling>
        <c:delete val="1"/>
        <c:axPos val="l"/>
        <c:numFmt formatCode="#,##0" sourceLinked="0"/>
        <c:majorTickMark val="out"/>
        <c:minorTickMark val="none"/>
        <c:tickLblPos val="nextTo"/>
        <c:crossAx val="123335808"/>
        <c:crosses val="autoZero"/>
        <c:crossBetween val="between"/>
        <c:majorUnit val="10000"/>
      </c:valAx>
      <c:valAx>
        <c:axId val="126402944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extTo"/>
        <c:crossAx val="126404480"/>
        <c:crosses val="max"/>
        <c:crossBetween val="between"/>
      </c:valAx>
      <c:catAx>
        <c:axId val="126404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4029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5.2153819797327812E-2"/>
          <c:y val="0.74767931234727081"/>
          <c:w val="0.2004300533854563"/>
          <c:h val="8.030908128936548E-2"/>
        </c:manualLayout>
      </c:layout>
      <c:overlay val="0"/>
      <c:spPr>
        <a:solidFill>
          <a:schemeClr val="bg1"/>
        </a:solidFill>
        <a:ln>
          <a:solidFill>
            <a:schemeClr val="bg1"/>
          </a:solidFill>
        </a:ln>
      </c:spPr>
    </c:legend>
    <c:plotVisOnly val="1"/>
    <c:dispBlanksAs val="zero"/>
    <c:showDLblsOverMax val="0"/>
  </c:chart>
  <c:txPr>
    <a:bodyPr/>
    <a:lstStyle/>
    <a:p>
      <a:pPr>
        <a:defRPr sz="1100" b="1"/>
      </a:pPr>
      <a:endParaRPr lang="pt-BR"/>
    </a:p>
  </c:txPr>
  <c:printSettings>
    <c:headerFooter/>
    <c:pageMargins b="0.78740157499999996" l="0.511811024" r="0.511811024" t="0.78740157499999996" header="0.31496062000000197" footer="0.3149606200000019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283845</xdr:colOff>
      <xdr:row>3</xdr:row>
      <xdr:rowOff>91010</xdr:rowOff>
    </xdr:from>
    <xdr:to>
      <xdr:col>17</xdr:col>
      <xdr:colOff>43731</xdr:colOff>
      <xdr:row>22</xdr:row>
      <xdr:rowOff>167640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275167</xdr:colOff>
      <xdr:row>2</xdr:row>
      <xdr:rowOff>169333</xdr:rowOff>
    </xdr:from>
    <xdr:to>
      <xdr:col>16</xdr:col>
      <xdr:colOff>84666</xdr:colOff>
      <xdr:row>22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3" customFormat="1" ht="15.6" x14ac:dyDescent="0.3">
      <c r="C1" s="24"/>
    </row>
    <row r="3" spans="1:6" ht="15" thickBot="1" x14ac:dyDescent="0.35"/>
    <row r="4" spans="1:6" s="23" customFormat="1" ht="30" customHeight="1" thickBot="1" x14ac:dyDescent="0.35">
      <c r="B4" s="46" t="s">
        <v>19</v>
      </c>
      <c r="C4" s="47"/>
      <c r="D4" s="48"/>
      <c r="F4" s="27"/>
    </row>
    <row r="5" spans="1:6" ht="18.600000000000001" thickTop="1" x14ac:dyDescent="0.35">
      <c r="A5" s="3"/>
      <c r="B5" s="31" t="s">
        <v>2</v>
      </c>
      <c r="C5" s="29" t="s">
        <v>18</v>
      </c>
      <c r="D5" s="32" t="s">
        <v>3</v>
      </c>
    </row>
    <row r="6" spans="1:6" ht="15.6" x14ac:dyDescent="0.3">
      <c r="B6" s="10" t="s">
        <v>4</v>
      </c>
      <c r="C6" s="16">
        <v>3758.29</v>
      </c>
      <c r="D6" s="17">
        <v>7450</v>
      </c>
    </row>
    <row r="7" spans="1:6" ht="15.6" x14ac:dyDescent="0.3">
      <c r="B7" s="5" t="s">
        <v>5</v>
      </c>
      <c r="C7" s="6">
        <v>3551.77</v>
      </c>
      <c r="D7" s="7">
        <v>6257</v>
      </c>
    </row>
    <row r="8" spans="1:6" ht="15.6" x14ac:dyDescent="0.3">
      <c r="B8" s="10" t="s">
        <v>6</v>
      </c>
      <c r="C8" s="16">
        <v>3504.13</v>
      </c>
      <c r="D8" s="17">
        <v>6117</v>
      </c>
    </row>
    <row r="9" spans="1:6" ht="15.6" x14ac:dyDescent="0.3">
      <c r="B9" s="5" t="s">
        <v>7</v>
      </c>
      <c r="C9" s="6">
        <v>6844.25</v>
      </c>
      <c r="D9" s="7">
        <v>11403</v>
      </c>
    </row>
    <row r="10" spans="1:6" ht="15.6" x14ac:dyDescent="0.3">
      <c r="B10" s="10" t="s">
        <v>8</v>
      </c>
      <c r="C10" s="16">
        <v>6051.49</v>
      </c>
      <c r="D10" s="17">
        <v>10745</v>
      </c>
    </row>
    <row r="11" spans="1:6" ht="15.6" x14ac:dyDescent="0.3">
      <c r="B11" s="5" t="s">
        <v>9</v>
      </c>
      <c r="C11" s="6">
        <v>5650.42</v>
      </c>
      <c r="D11" s="7">
        <v>11874</v>
      </c>
    </row>
    <row r="12" spans="1:6" ht="15.6" x14ac:dyDescent="0.3">
      <c r="B12" s="10" t="s">
        <v>10</v>
      </c>
      <c r="C12" s="16">
        <v>4922.42</v>
      </c>
      <c r="D12" s="17">
        <v>10997</v>
      </c>
    </row>
    <row r="13" spans="1:6" ht="15.6" x14ac:dyDescent="0.3">
      <c r="B13" s="5" t="s">
        <v>11</v>
      </c>
      <c r="C13" s="6">
        <v>4073.75</v>
      </c>
      <c r="D13" s="7">
        <v>9181</v>
      </c>
    </row>
    <row r="14" spans="1:6" ht="15.6" x14ac:dyDescent="0.3">
      <c r="B14" s="10" t="s">
        <v>12</v>
      </c>
      <c r="C14" s="16">
        <v>4172.7299999999996</v>
      </c>
      <c r="D14" s="17">
        <v>9242</v>
      </c>
    </row>
    <row r="15" spans="1:6" ht="15.6" x14ac:dyDescent="0.3">
      <c r="B15" s="5" t="s">
        <v>13</v>
      </c>
      <c r="C15" s="8">
        <v>3744.68</v>
      </c>
      <c r="D15" s="9">
        <v>7310</v>
      </c>
    </row>
    <row r="16" spans="1:6" ht="15.6" x14ac:dyDescent="0.3">
      <c r="B16" s="10" t="s">
        <v>14</v>
      </c>
      <c r="C16" s="11">
        <v>4213.38</v>
      </c>
      <c r="D16" s="12">
        <v>9465</v>
      </c>
    </row>
    <row r="17" spans="2:4" ht="15.6" x14ac:dyDescent="0.3">
      <c r="B17" s="5" t="s">
        <v>15</v>
      </c>
      <c r="C17" s="8">
        <v>6818.42</v>
      </c>
      <c r="D17" s="9">
        <v>12451</v>
      </c>
    </row>
    <row r="18" spans="2:4" ht="16.2" thickBot="1" x14ac:dyDescent="0.35">
      <c r="B18" s="18" t="s">
        <v>16</v>
      </c>
      <c r="C18" s="19">
        <f>SUM(C6:C17)</f>
        <v>57305.729999999996</v>
      </c>
      <c r="D18" s="20">
        <f>SUM(D6:D17)</f>
        <v>112492</v>
      </c>
    </row>
    <row r="19" spans="2:4" x14ac:dyDescent="0.3">
      <c r="C19" s="4"/>
      <c r="D19" s="4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8"/>
  <sheetViews>
    <sheetView workbookViewId="0">
      <selection activeCell="B13" sqref="B13:D13"/>
    </sheetView>
  </sheetViews>
  <sheetFormatPr defaultRowHeight="14.4" x14ac:dyDescent="0.3"/>
  <cols>
    <col min="1" max="1" width="25.88671875" customWidth="1"/>
    <col min="2" max="2" width="21.44140625" customWidth="1"/>
    <col min="3" max="3" width="25.109375" customWidth="1"/>
    <col min="4" max="4" width="28" customWidth="1"/>
  </cols>
  <sheetData>
    <row r="1" spans="1:7" ht="15.6" x14ac:dyDescent="0.3">
      <c r="A1" s="23"/>
      <c r="B1" s="23"/>
      <c r="C1" s="24"/>
      <c r="D1" s="23"/>
    </row>
    <row r="2" spans="1:7" x14ac:dyDescent="0.3">
      <c r="A2" s="1"/>
    </row>
    <row r="3" spans="1:7" ht="15" thickBot="1" x14ac:dyDescent="0.35">
      <c r="A3" s="1"/>
    </row>
    <row r="4" spans="1:7" ht="21.6" thickBot="1" x14ac:dyDescent="0.35">
      <c r="A4" s="23"/>
      <c r="B4" s="46" t="s">
        <v>19</v>
      </c>
      <c r="C4" s="47"/>
      <c r="D4" s="48"/>
    </row>
    <row r="5" spans="1:7" ht="45.6" thickTop="1" x14ac:dyDescent="0.3">
      <c r="A5" s="21"/>
      <c r="B5" s="28" t="s">
        <v>2</v>
      </c>
      <c r="C5" s="29" t="s">
        <v>18</v>
      </c>
      <c r="D5" s="30" t="s">
        <v>3</v>
      </c>
    </row>
    <row r="6" spans="1:7" ht="18" x14ac:dyDescent="0.35">
      <c r="A6" s="3"/>
      <c r="B6" s="10" t="s">
        <v>4</v>
      </c>
      <c r="C6" s="16">
        <v>3005.24</v>
      </c>
      <c r="D6" s="17">
        <f>2414+236</f>
        <v>2650</v>
      </c>
    </row>
    <row r="7" spans="1:7" ht="15.6" x14ac:dyDescent="0.3">
      <c r="A7" s="1"/>
      <c r="B7" s="5" t="s">
        <v>5</v>
      </c>
      <c r="C7" s="6">
        <v>3956.92</v>
      </c>
      <c r="D7" s="7">
        <f>3138+236</f>
        <v>3374</v>
      </c>
    </row>
    <row r="8" spans="1:7" ht="15.6" x14ac:dyDescent="0.3">
      <c r="A8" s="1"/>
      <c r="B8" s="10" t="s">
        <v>6</v>
      </c>
      <c r="C8" s="16">
        <v>2935.37</v>
      </c>
      <c r="D8" s="17">
        <f>2296+262</f>
        <v>2558</v>
      </c>
    </row>
    <row r="9" spans="1:7" ht="15.6" x14ac:dyDescent="0.3">
      <c r="A9" s="1"/>
      <c r="B9" s="5" t="s">
        <v>7</v>
      </c>
      <c r="C9" s="6">
        <v>3149.49</v>
      </c>
      <c r="D9" s="7">
        <f>2678+376</f>
        <v>3054</v>
      </c>
      <c r="F9" s="4"/>
    </row>
    <row r="10" spans="1:7" ht="15.6" x14ac:dyDescent="0.3">
      <c r="A10" s="1"/>
      <c r="B10" s="10" t="s">
        <v>8</v>
      </c>
      <c r="C10" s="16">
        <v>3174.76</v>
      </c>
      <c r="D10" s="17">
        <f>2820+397</f>
        <v>3217</v>
      </c>
    </row>
    <row r="11" spans="1:7" ht="15.6" x14ac:dyDescent="0.3">
      <c r="A11" s="1"/>
      <c r="B11" s="5" t="s">
        <v>9</v>
      </c>
      <c r="C11" s="6">
        <v>3183.49</v>
      </c>
      <c r="D11" s="7">
        <f>2795+422</f>
        <v>3217</v>
      </c>
    </row>
    <row r="12" spans="1:7" ht="15.6" x14ac:dyDescent="0.3">
      <c r="A12" s="1"/>
      <c r="B12" s="10" t="s">
        <v>10</v>
      </c>
      <c r="C12" s="16">
        <v>3271.32</v>
      </c>
      <c r="D12" s="17">
        <f>2834+430</f>
        <v>3264</v>
      </c>
      <c r="G12" s="4"/>
    </row>
    <row r="13" spans="1:7" ht="15.6" x14ac:dyDescent="0.3">
      <c r="A13" s="1"/>
      <c r="B13" s="5" t="s">
        <v>11</v>
      </c>
      <c r="C13" s="6">
        <v>4698.74</v>
      </c>
      <c r="D13" s="7">
        <f>3991+620</f>
        <v>4611</v>
      </c>
    </row>
    <row r="14" spans="1:7" ht="15.6" x14ac:dyDescent="0.3">
      <c r="A14" s="1"/>
      <c r="B14" s="10" t="s">
        <v>12</v>
      </c>
      <c r="C14" s="16">
        <v>5023.68</v>
      </c>
      <c r="D14" s="17">
        <f>4281+631</f>
        <v>4912</v>
      </c>
    </row>
    <row r="15" spans="1:7" ht="15.6" x14ac:dyDescent="0.3">
      <c r="A15" s="1"/>
      <c r="B15" s="5" t="s">
        <v>13</v>
      </c>
      <c r="C15" s="8">
        <v>4688.67</v>
      </c>
      <c r="D15" s="9">
        <f>3647+513</f>
        <v>4160</v>
      </c>
    </row>
    <row r="16" spans="1:7" ht="15.6" x14ac:dyDescent="0.3">
      <c r="A16" s="1"/>
      <c r="B16" s="10" t="s">
        <v>14</v>
      </c>
      <c r="C16" s="11">
        <v>4136.5600000000004</v>
      </c>
      <c r="D16" s="12">
        <f>422+3423</f>
        <v>3845</v>
      </c>
    </row>
    <row r="17" spans="1:4" ht="15.6" x14ac:dyDescent="0.3">
      <c r="A17" s="1"/>
      <c r="B17" s="5" t="s">
        <v>15</v>
      </c>
      <c r="C17" s="8">
        <v>4136.3900000000003</v>
      </c>
      <c r="D17" s="9">
        <f>430+3067</f>
        <v>3497</v>
      </c>
    </row>
    <row r="18" spans="1:4" ht="16.2" thickBot="1" x14ac:dyDescent="0.35">
      <c r="A18" s="1"/>
      <c r="B18" s="13" t="s">
        <v>16</v>
      </c>
      <c r="C18" s="14">
        <f>SUM(C6:C17)</f>
        <v>45360.62999999999</v>
      </c>
      <c r="D18" s="15">
        <f>SUM(D6:D17)</f>
        <v>42359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8"/>
  <sheetViews>
    <sheetView topLeftCell="A4" workbookViewId="0">
      <selection activeCell="C18" sqref="C18:D18"/>
    </sheetView>
  </sheetViews>
  <sheetFormatPr defaultRowHeight="14.4" x14ac:dyDescent="0.3"/>
  <cols>
    <col min="1" max="1" width="36.5546875" customWidth="1"/>
    <col min="2" max="3" width="20.5546875" customWidth="1"/>
    <col min="4" max="4" width="26.44140625" bestFit="1" customWidth="1"/>
  </cols>
  <sheetData>
    <row r="1" spans="1:4" ht="15.6" x14ac:dyDescent="0.3">
      <c r="A1" s="23"/>
      <c r="B1" s="23"/>
      <c r="C1" s="24"/>
      <c r="D1" s="23"/>
    </row>
    <row r="2" spans="1:4" x14ac:dyDescent="0.3">
      <c r="A2" s="1"/>
    </row>
    <row r="3" spans="1:4" ht="15" thickBot="1" x14ac:dyDescent="0.35">
      <c r="A3" s="1"/>
    </row>
    <row r="4" spans="1:4" ht="21.6" thickBot="1" x14ac:dyDescent="0.35">
      <c r="A4" s="23"/>
      <c r="B4" s="46" t="s">
        <v>19</v>
      </c>
      <c r="C4" s="47"/>
      <c r="D4" s="48"/>
    </row>
    <row r="5" spans="1:4" ht="45.6" thickTop="1" x14ac:dyDescent="0.3">
      <c r="A5" s="21"/>
      <c r="B5" s="28" t="s">
        <v>2</v>
      </c>
      <c r="C5" s="29" t="s">
        <v>18</v>
      </c>
      <c r="D5" s="30" t="s">
        <v>3</v>
      </c>
    </row>
    <row r="6" spans="1:4" ht="18" x14ac:dyDescent="0.35">
      <c r="A6" s="3"/>
      <c r="B6" s="10" t="s">
        <v>4</v>
      </c>
      <c r="C6" s="16">
        <v>4425.59</v>
      </c>
      <c r="D6" s="17">
        <f>3070+427</f>
        <v>3497</v>
      </c>
    </row>
    <row r="7" spans="1:4" ht="15.6" x14ac:dyDescent="0.3">
      <c r="A7" s="1"/>
      <c r="B7" s="5" t="s">
        <v>5</v>
      </c>
      <c r="C7" s="6">
        <v>3561.81</v>
      </c>
      <c r="D7" s="7">
        <f>2808+290</f>
        <v>3098</v>
      </c>
    </row>
    <row r="8" spans="1:4" ht="15.6" x14ac:dyDescent="0.3">
      <c r="A8" s="1"/>
      <c r="B8" s="10" t="s">
        <v>6</v>
      </c>
      <c r="C8" s="16">
        <v>3530.34</v>
      </c>
      <c r="D8" s="17">
        <f>2613+287</f>
        <v>2900</v>
      </c>
    </row>
    <row r="9" spans="1:4" ht="15.6" x14ac:dyDescent="0.3">
      <c r="A9" s="1"/>
      <c r="B9" s="5" t="s">
        <v>7</v>
      </c>
      <c r="C9" s="16">
        <v>5254.49</v>
      </c>
      <c r="D9" s="17">
        <f>3884+564</f>
        <v>4448</v>
      </c>
    </row>
    <row r="10" spans="1:4" ht="15.6" x14ac:dyDescent="0.3">
      <c r="A10" s="1"/>
      <c r="B10" s="10" t="s">
        <v>8</v>
      </c>
      <c r="C10" s="16">
        <v>4539.58</v>
      </c>
      <c r="D10" s="17">
        <f>3625+518</f>
        <v>4143</v>
      </c>
    </row>
    <row r="11" spans="1:4" ht="15.6" x14ac:dyDescent="0.3">
      <c r="A11" s="1"/>
      <c r="B11" s="5" t="s">
        <v>9</v>
      </c>
      <c r="C11" s="6">
        <v>4621.34</v>
      </c>
      <c r="D11" s="7">
        <f>4134+657</f>
        <v>4791</v>
      </c>
    </row>
    <row r="12" spans="1:4" ht="15.6" x14ac:dyDescent="0.3">
      <c r="A12" s="1"/>
      <c r="B12" s="10" t="s">
        <v>10</v>
      </c>
      <c r="C12" s="16">
        <v>4746.5600000000004</v>
      </c>
      <c r="D12" s="17">
        <f>669+5039</f>
        <v>5708</v>
      </c>
    </row>
    <row r="13" spans="1:4" ht="15.6" x14ac:dyDescent="0.3">
      <c r="A13" s="1"/>
      <c r="B13" s="5" t="s">
        <v>11</v>
      </c>
      <c r="C13" s="6">
        <v>4561.32</v>
      </c>
      <c r="D13" s="7">
        <f>541+4568</f>
        <v>5109</v>
      </c>
    </row>
    <row r="14" spans="1:4" ht="15.6" x14ac:dyDescent="0.3">
      <c r="A14" s="1"/>
      <c r="B14" s="10" t="s">
        <v>12</v>
      </c>
      <c r="C14" s="16">
        <v>5958.18</v>
      </c>
      <c r="D14" s="17">
        <v>5707</v>
      </c>
    </row>
    <row r="15" spans="1:4" ht="15.6" x14ac:dyDescent="0.3">
      <c r="A15" s="1"/>
      <c r="B15" s="5" t="s">
        <v>13</v>
      </c>
      <c r="C15" s="8">
        <v>4807.53</v>
      </c>
      <c r="D15" s="9">
        <v>4840</v>
      </c>
    </row>
    <row r="16" spans="1:4" ht="15.6" x14ac:dyDescent="0.3">
      <c r="A16" s="1"/>
      <c r="B16" s="10" t="s">
        <v>14</v>
      </c>
      <c r="C16" s="11">
        <v>4777.38</v>
      </c>
      <c r="D16" s="12">
        <v>4914</v>
      </c>
    </row>
    <row r="17" spans="1:4" ht="15.6" x14ac:dyDescent="0.3">
      <c r="A17" s="1"/>
      <c r="B17" s="5" t="s">
        <v>15</v>
      </c>
      <c r="C17" s="8">
        <v>5496.71</v>
      </c>
      <c r="D17" s="9">
        <v>5744</v>
      </c>
    </row>
    <row r="18" spans="1:4" ht="16.2" thickBot="1" x14ac:dyDescent="0.35">
      <c r="A18" s="1"/>
      <c r="B18" s="13" t="s">
        <v>16</v>
      </c>
      <c r="C18" s="14">
        <f>SUM(C6:C17)</f>
        <v>56280.829999999994</v>
      </c>
      <c r="D18" s="15">
        <f>SUM(D6:D17)</f>
        <v>54899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8"/>
  <sheetViews>
    <sheetView zoomScale="91" zoomScaleNormal="70" workbookViewId="0">
      <selection activeCell="B22" sqref="B22"/>
    </sheetView>
  </sheetViews>
  <sheetFormatPr defaultRowHeight="14.4" x14ac:dyDescent="0.3"/>
  <cols>
    <col min="1" max="1" width="36.5546875" customWidth="1"/>
    <col min="2" max="3" width="20.5546875" customWidth="1"/>
    <col min="4" max="4" width="26.44140625" bestFit="1" customWidth="1"/>
  </cols>
  <sheetData>
    <row r="1" spans="1:4" ht="15.6" x14ac:dyDescent="0.3">
      <c r="A1" s="23"/>
      <c r="B1" s="23"/>
      <c r="C1" s="24"/>
      <c r="D1" s="23"/>
    </row>
    <row r="2" spans="1:4" x14ac:dyDescent="0.3">
      <c r="A2" s="1"/>
    </row>
    <row r="3" spans="1:4" ht="15" thickBot="1" x14ac:dyDescent="0.35">
      <c r="A3" s="1"/>
    </row>
    <row r="4" spans="1:4" ht="21.6" thickBot="1" x14ac:dyDescent="0.35">
      <c r="A4" s="23"/>
      <c r="B4" s="46" t="s">
        <v>19</v>
      </c>
      <c r="C4" s="47"/>
      <c r="D4" s="48"/>
    </row>
    <row r="5" spans="1:4" ht="18.75" customHeight="1" thickTop="1" x14ac:dyDescent="0.3">
      <c r="A5" s="21"/>
      <c r="B5" s="28" t="s">
        <v>2</v>
      </c>
      <c r="C5" s="29" t="s">
        <v>18</v>
      </c>
      <c r="D5" s="30" t="s">
        <v>3</v>
      </c>
    </row>
    <row r="6" spans="1:4" ht="18" x14ac:dyDescent="0.35">
      <c r="A6" s="3"/>
      <c r="B6" s="10" t="s">
        <v>4</v>
      </c>
      <c r="C6" s="16">
        <v>4048.62</v>
      </c>
      <c r="D6" s="17">
        <v>3739</v>
      </c>
    </row>
    <row r="7" spans="1:4" ht="15.6" x14ac:dyDescent="0.3">
      <c r="A7" s="1"/>
      <c r="B7" s="5" t="s">
        <v>5</v>
      </c>
      <c r="C7" s="6">
        <v>3955.44</v>
      </c>
      <c r="D7" s="7">
        <v>3995</v>
      </c>
    </row>
    <row r="8" spans="1:4" ht="15.6" x14ac:dyDescent="0.3">
      <c r="A8" s="1"/>
      <c r="B8" s="10" t="s">
        <v>6</v>
      </c>
      <c r="C8" s="16">
        <v>9359.67</v>
      </c>
      <c r="D8" s="17">
        <f>993+7417</f>
        <v>8410</v>
      </c>
    </row>
    <row r="9" spans="1:4" ht="15.6" x14ac:dyDescent="0.3">
      <c r="A9" s="1"/>
      <c r="B9" s="5" t="s">
        <v>7</v>
      </c>
      <c r="C9" s="6">
        <v>11465.77</v>
      </c>
      <c r="D9" s="7">
        <f>1614+10114</f>
        <v>11728</v>
      </c>
    </row>
    <row r="10" spans="1:4" ht="15.6" x14ac:dyDescent="0.3">
      <c r="A10" s="1"/>
      <c r="B10" s="10" t="s">
        <v>8</v>
      </c>
      <c r="C10" s="16">
        <v>6048.18</v>
      </c>
      <c r="D10" s="17">
        <f>900+5499</f>
        <v>6399</v>
      </c>
    </row>
    <row r="11" spans="1:4" ht="15.6" x14ac:dyDescent="0.3">
      <c r="A11" s="1"/>
      <c r="B11" s="5" t="s">
        <v>9</v>
      </c>
      <c r="C11" s="6">
        <v>5357.28</v>
      </c>
      <c r="D11" s="7">
        <f>841+4655</f>
        <v>5496</v>
      </c>
    </row>
    <row r="12" spans="1:4" ht="15.6" x14ac:dyDescent="0.3">
      <c r="A12" s="1"/>
      <c r="B12" s="10" t="s">
        <v>10</v>
      </c>
      <c r="C12" s="16">
        <v>5699.18</v>
      </c>
      <c r="D12" s="17">
        <f>885+5184</f>
        <v>6069</v>
      </c>
    </row>
    <row r="13" spans="1:4" ht="15.6" x14ac:dyDescent="0.3">
      <c r="A13" s="1"/>
      <c r="B13" s="5" t="s">
        <v>11</v>
      </c>
      <c r="C13" s="6">
        <v>4987.18</v>
      </c>
      <c r="D13" s="7">
        <f>808+5480</f>
        <v>6288</v>
      </c>
    </row>
    <row r="14" spans="1:4" ht="15.6" x14ac:dyDescent="0.3">
      <c r="A14" s="1"/>
      <c r="B14" s="10" t="s">
        <v>12</v>
      </c>
      <c r="C14" s="16">
        <v>6138.04</v>
      </c>
      <c r="D14" s="17">
        <f>1003+5651</f>
        <v>6654</v>
      </c>
    </row>
    <row r="15" spans="1:4" ht="15.6" x14ac:dyDescent="0.3">
      <c r="A15" s="1"/>
      <c r="B15" s="5" t="s">
        <v>13</v>
      </c>
      <c r="C15" s="8">
        <v>4584.96</v>
      </c>
      <c r="D15" s="9">
        <f>4067+656</f>
        <v>4723</v>
      </c>
    </row>
    <row r="16" spans="1:4" ht="15.6" x14ac:dyDescent="0.3">
      <c r="A16" s="1"/>
      <c r="B16" s="10" t="s">
        <v>14</v>
      </c>
      <c r="C16" s="11">
        <v>4155.24</v>
      </c>
      <c r="D16" s="12">
        <f>3437+543</f>
        <v>3980</v>
      </c>
    </row>
    <row r="17" spans="1:4" ht="15.6" x14ac:dyDescent="0.3">
      <c r="A17" s="1"/>
      <c r="B17" s="5" t="s">
        <v>15</v>
      </c>
      <c r="C17" s="6">
        <v>6774.01</v>
      </c>
      <c r="D17" s="7">
        <f>711+4879</f>
        <v>5590</v>
      </c>
    </row>
    <row r="18" spans="1:4" ht="16.2" thickBot="1" x14ac:dyDescent="0.35">
      <c r="A18" s="1"/>
      <c r="B18" s="13" t="s">
        <v>16</v>
      </c>
      <c r="C18" s="14">
        <f>SUM(C6:C17)</f>
        <v>72573.569999999992</v>
      </c>
      <c r="D18" s="15">
        <f>SUM(D6:D17)</f>
        <v>73071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CE796-51B9-4A05-9BEF-3B65275DF139}">
  <dimension ref="A1:D18"/>
  <sheetViews>
    <sheetView zoomScale="91" zoomScaleNormal="70" workbookViewId="0">
      <selection activeCell="C15" sqref="C15:D16"/>
    </sheetView>
  </sheetViews>
  <sheetFormatPr defaultRowHeight="14.4" x14ac:dyDescent="0.3"/>
  <cols>
    <col min="1" max="1" width="36.5546875" customWidth="1"/>
    <col min="2" max="3" width="20.5546875" customWidth="1"/>
    <col min="4" max="4" width="26.44140625" bestFit="1" customWidth="1"/>
  </cols>
  <sheetData>
    <row r="1" spans="1:4" ht="15.6" x14ac:dyDescent="0.3">
      <c r="A1" s="23"/>
      <c r="B1" s="23"/>
      <c r="C1" s="24"/>
      <c r="D1" s="23"/>
    </row>
    <row r="2" spans="1:4" x14ac:dyDescent="0.3">
      <c r="A2" s="1"/>
    </row>
    <row r="3" spans="1:4" ht="15" thickBot="1" x14ac:dyDescent="0.35">
      <c r="A3" s="1"/>
    </row>
    <row r="4" spans="1:4" ht="21.6" thickBot="1" x14ac:dyDescent="0.35">
      <c r="A4" s="23"/>
      <c r="B4" s="46" t="s">
        <v>19</v>
      </c>
      <c r="C4" s="47"/>
      <c r="D4" s="48"/>
    </row>
    <row r="5" spans="1:4" ht="18.75" customHeight="1" thickTop="1" x14ac:dyDescent="0.3">
      <c r="A5" s="21"/>
      <c r="B5" s="28" t="s">
        <v>2</v>
      </c>
      <c r="C5" s="29" t="s">
        <v>18</v>
      </c>
      <c r="D5" s="30" t="s">
        <v>3</v>
      </c>
    </row>
    <row r="6" spans="1:4" ht="18" x14ac:dyDescent="0.35">
      <c r="A6" s="3"/>
      <c r="B6" s="10" t="s">
        <v>4</v>
      </c>
      <c r="C6" s="16">
        <v>6774.01</v>
      </c>
      <c r="D6" s="17">
        <f>625+4817</f>
        <v>5442</v>
      </c>
    </row>
    <row r="7" spans="1:4" ht="15.6" x14ac:dyDescent="0.3">
      <c r="A7" s="1"/>
      <c r="B7" s="5" t="s">
        <v>5</v>
      </c>
      <c r="C7" s="6">
        <v>4251.0200000000004</v>
      </c>
      <c r="D7" s="7">
        <f>395+3763</f>
        <v>4158</v>
      </c>
    </row>
    <row r="8" spans="1:4" ht="15.6" x14ac:dyDescent="0.3">
      <c r="A8" s="1"/>
      <c r="B8" s="10" t="s">
        <v>6</v>
      </c>
      <c r="C8" s="16">
        <v>6807.78</v>
      </c>
      <c r="D8" s="17">
        <f>6441+991</f>
        <v>7432</v>
      </c>
    </row>
    <row r="9" spans="1:4" ht="15.6" x14ac:dyDescent="0.3">
      <c r="A9" s="1"/>
      <c r="B9" s="5" t="s">
        <v>7</v>
      </c>
      <c r="C9" s="6">
        <v>8376.5300000000007</v>
      </c>
      <c r="D9" s="7">
        <f>5987+907</f>
        <v>6894</v>
      </c>
    </row>
    <row r="10" spans="1:4" ht="15.6" x14ac:dyDescent="0.3">
      <c r="A10" s="1"/>
      <c r="B10" s="10" t="s">
        <v>8</v>
      </c>
      <c r="C10" s="16">
        <v>4545.97</v>
      </c>
      <c r="D10" s="17">
        <f>3505+604</f>
        <v>4109</v>
      </c>
    </row>
    <row r="11" spans="1:4" ht="15.6" x14ac:dyDescent="0.3">
      <c r="A11" s="1"/>
      <c r="B11" s="5" t="s">
        <v>9</v>
      </c>
      <c r="C11" s="6">
        <v>6609.14</v>
      </c>
      <c r="D11" s="7">
        <f>922+6513</f>
        <v>7435</v>
      </c>
    </row>
    <row r="12" spans="1:4" ht="15.6" x14ac:dyDescent="0.3">
      <c r="A12" s="1"/>
      <c r="B12" s="10" t="s">
        <v>10</v>
      </c>
      <c r="C12" s="16">
        <v>4052.43</v>
      </c>
      <c r="D12" s="17">
        <f>457+3333</f>
        <v>3790</v>
      </c>
    </row>
    <row r="13" spans="1:4" ht="15.6" x14ac:dyDescent="0.3">
      <c r="A13" s="1"/>
      <c r="B13" s="5" t="s">
        <v>11</v>
      </c>
      <c r="C13" s="6">
        <v>6439.66</v>
      </c>
      <c r="D13" s="7">
        <f>841+5579</f>
        <v>6420</v>
      </c>
    </row>
    <row r="14" spans="1:4" ht="15.6" x14ac:dyDescent="0.3">
      <c r="A14" s="1"/>
      <c r="B14" s="10" t="s">
        <v>12</v>
      </c>
      <c r="C14" s="16">
        <v>6337.58</v>
      </c>
      <c r="D14" s="17">
        <f>848+5601</f>
        <v>6449</v>
      </c>
    </row>
    <row r="15" spans="1:4" ht="15.6" x14ac:dyDescent="0.3">
      <c r="A15" s="1"/>
      <c r="B15" s="5" t="s">
        <v>13</v>
      </c>
      <c r="C15" s="6">
        <v>5792.39</v>
      </c>
      <c r="D15" s="9">
        <v>5539</v>
      </c>
    </row>
    <row r="16" spans="1:4" ht="15.6" x14ac:dyDescent="0.3">
      <c r="A16" s="1"/>
      <c r="B16" s="10" t="s">
        <v>14</v>
      </c>
      <c r="C16" s="16">
        <v>5868.68</v>
      </c>
      <c r="D16" s="12">
        <v>5577</v>
      </c>
    </row>
    <row r="17" spans="1:4" ht="15.6" x14ac:dyDescent="0.3">
      <c r="A17" s="1"/>
      <c r="B17" s="5" t="s">
        <v>15</v>
      </c>
      <c r="C17" s="6"/>
      <c r="D17" s="7"/>
    </row>
    <row r="18" spans="1:4" ht="16.2" thickBot="1" x14ac:dyDescent="0.35">
      <c r="A18" s="1"/>
      <c r="B18" s="13" t="s">
        <v>16</v>
      </c>
      <c r="C18" s="14">
        <f>SUM(C6:C17)</f>
        <v>65855.19</v>
      </c>
      <c r="D18" s="15">
        <f>SUM(D6:D17)</f>
        <v>63245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showGridLines="0" tabSelected="1" topLeftCell="E4" zoomScale="109" zoomScaleNormal="85" workbookViewId="0">
      <selection activeCell="D25" sqref="D25"/>
    </sheetView>
  </sheetViews>
  <sheetFormatPr defaultColWidth="9.109375"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3" customFormat="1" ht="15.6" x14ac:dyDescent="0.3">
      <c r="C1" s="24"/>
    </row>
    <row r="3" spans="1:6" ht="15" thickBot="1" x14ac:dyDescent="0.35"/>
    <row r="4" spans="1:6" s="23" customFormat="1" ht="30" customHeight="1" thickBot="1" x14ac:dyDescent="0.35">
      <c r="B4" s="46" t="s">
        <v>19</v>
      </c>
      <c r="C4" s="47"/>
      <c r="D4" s="48"/>
      <c r="F4" s="27"/>
    </row>
    <row r="5" spans="1:6" ht="18.600000000000001" thickTop="1" x14ac:dyDescent="0.35">
      <c r="A5" s="3"/>
      <c r="B5" s="31" t="s">
        <v>2</v>
      </c>
      <c r="C5" s="51" t="s">
        <v>18</v>
      </c>
      <c r="D5" s="32" t="s">
        <v>3</v>
      </c>
    </row>
    <row r="6" spans="1:6" ht="15.6" x14ac:dyDescent="0.3">
      <c r="B6" s="34" t="s">
        <v>20</v>
      </c>
      <c r="C6" s="49">
        <v>6774.01</v>
      </c>
      <c r="D6" s="9">
        <f>625+4817</f>
        <v>5442</v>
      </c>
    </row>
    <row r="7" spans="1:6" ht="15.6" x14ac:dyDescent="0.3">
      <c r="B7" s="33" t="s">
        <v>21</v>
      </c>
      <c r="C7" s="50">
        <v>6774.01</v>
      </c>
      <c r="D7" s="17">
        <f>625+4817</f>
        <v>5442</v>
      </c>
    </row>
    <row r="8" spans="1:6" ht="15.6" x14ac:dyDescent="0.3">
      <c r="B8" s="34" t="s">
        <v>22</v>
      </c>
      <c r="C8" s="49">
        <v>4251.0200000000004</v>
      </c>
      <c r="D8" s="9">
        <f>395+3763</f>
        <v>4158</v>
      </c>
    </row>
    <row r="9" spans="1:6" ht="15.6" x14ac:dyDescent="0.3">
      <c r="B9" s="33" t="s">
        <v>23</v>
      </c>
      <c r="C9" s="50">
        <v>6807.78</v>
      </c>
      <c r="D9" s="17">
        <f>6441+991</f>
        <v>7432</v>
      </c>
    </row>
    <row r="10" spans="1:6" ht="15.6" x14ac:dyDescent="0.3">
      <c r="B10" s="34" t="s">
        <v>24</v>
      </c>
      <c r="C10" s="49">
        <v>8376.5300000000007</v>
      </c>
      <c r="D10" s="9">
        <f>5987+907</f>
        <v>6894</v>
      </c>
    </row>
    <row r="11" spans="1:6" ht="15.6" x14ac:dyDescent="0.3">
      <c r="B11" s="33" t="s">
        <v>25</v>
      </c>
      <c r="C11" s="50">
        <v>4545.97</v>
      </c>
      <c r="D11" s="17">
        <f>3505+604</f>
        <v>4109</v>
      </c>
    </row>
    <row r="12" spans="1:6" ht="15.6" x14ac:dyDescent="0.3">
      <c r="B12" s="34" t="s">
        <v>26</v>
      </c>
      <c r="C12" s="49">
        <v>6609.14</v>
      </c>
      <c r="D12" s="9">
        <f>922+6513</f>
        <v>7435</v>
      </c>
    </row>
    <row r="13" spans="1:6" ht="15.6" x14ac:dyDescent="0.3">
      <c r="B13" s="33" t="s">
        <v>27</v>
      </c>
      <c r="C13" s="50">
        <v>4052.43</v>
      </c>
      <c r="D13" s="17">
        <f>457+3333</f>
        <v>3790</v>
      </c>
    </row>
    <row r="14" spans="1:6" ht="15.6" x14ac:dyDescent="0.3">
      <c r="B14" s="34" t="s">
        <v>28</v>
      </c>
      <c r="C14" s="49">
        <v>6439.66</v>
      </c>
      <c r="D14" s="9">
        <f>841+5579</f>
        <v>6420</v>
      </c>
    </row>
    <row r="15" spans="1:6" ht="15.6" x14ac:dyDescent="0.3">
      <c r="B15" s="33" t="s">
        <v>29</v>
      </c>
      <c r="C15" s="50">
        <v>6337.58</v>
      </c>
      <c r="D15" s="17">
        <f>848+5601</f>
        <v>6449</v>
      </c>
    </row>
    <row r="16" spans="1:6" ht="15.6" x14ac:dyDescent="0.3">
      <c r="B16" s="34" t="s">
        <v>30</v>
      </c>
      <c r="C16" s="49">
        <v>5792.39</v>
      </c>
      <c r="D16" s="9">
        <v>5539</v>
      </c>
    </row>
    <row r="17" spans="2:4" ht="16.2" thickBot="1" x14ac:dyDescent="0.35">
      <c r="B17" s="43" t="s">
        <v>31</v>
      </c>
      <c r="C17" s="44">
        <v>5868.68</v>
      </c>
      <c r="D17" s="45">
        <v>5577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showGridLines="0" topLeftCell="B3" zoomScale="90" zoomScaleNormal="90" workbookViewId="0">
      <selection activeCell="I25" sqref="I25"/>
    </sheetView>
  </sheetViews>
  <sheetFormatPr defaultColWidth="9.109375" defaultRowHeight="13.8" x14ac:dyDescent="0.25"/>
  <cols>
    <col min="1" max="1" width="23.33203125" style="1" customWidth="1"/>
    <col min="2" max="2" width="21.5546875" style="1" customWidth="1"/>
    <col min="3" max="3" width="21.88671875" style="1" customWidth="1"/>
    <col min="4" max="4" width="27.44140625" style="1" customWidth="1"/>
    <col min="5" max="6" width="22.6640625" style="1" customWidth="1"/>
    <col min="7" max="16384" width="9.109375" style="1"/>
  </cols>
  <sheetData>
    <row r="1" spans="1:6" s="23" customFormat="1" ht="15.6" x14ac:dyDescent="0.3">
      <c r="C1" s="24"/>
    </row>
    <row r="3" spans="1:6" ht="14.4" thickBot="1" x14ac:dyDescent="0.3">
      <c r="F3" s="2"/>
    </row>
    <row r="4" spans="1:6" s="23" customFormat="1" ht="30" customHeight="1" thickBot="1" x14ac:dyDescent="0.35">
      <c r="B4" s="46" t="s">
        <v>19</v>
      </c>
      <c r="C4" s="47"/>
      <c r="D4" s="48"/>
      <c r="F4" s="27"/>
    </row>
    <row r="5" spans="1:6" ht="18.600000000000001" thickTop="1" x14ac:dyDescent="0.35">
      <c r="A5" s="3"/>
      <c r="B5" s="25" t="s">
        <v>0</v>
      </c>
      <c r="C5" s="36" t="s">
        <v>17</v>
      </c>
      <c r="D5" s="26" t="s">
        <v>1</v>
      </c>
    </row>
    <row r="6" spans="1:6" ht="15.6" x14ac:dyDescent="0.3">
      <c r="B6" s="10">
        <v>2004</v>
      </c>
      <c r="C6" s="37">
        <v>26736.29</v>
      </c>
      <c r="D6" s="17">
        <v>79277</v>
      </c>
    </row>
    <row r="7" spans="1:6" ht="15.6" x14ac:dyDescent="0.3">
      <c r="B7" s="5">
        <v>2005</v>
      </c>
      <c r="C7" s="38">
        <v>27033.329999999998</v>
      </c>
      <c r="D7" s="7">
        <v>70218</v>
      </c>
    </row>
    <row r="8" spans="1:6" ht="15.6" x14ac:dyDescent="0.3">
      <c r="B8" s="10">
        <v>2006</v>
      </c>
      <c r="C8" s="37">
        <v>33254.020000000004</v>
      </c>
      <c r="D8" s="17">
        <v>76634</v>
      </c>
    </row>
    <row r="9" spans="1:6" ht="15.6" x14ac:dyDescent="0.3">
      <c r="B9" s="5">
        <v>2007</v>
      </c>
      <c r="C9" s="38">
        <v>32615.690000000002</v>
      </c>
      <c r="D9" s="7">
        <v>92398</v>
      </c>
    </row>
    <row r="10" spans="1:6" ht="15.6" x14ac:dyDescent="0.3">
      <c r="B10" s="10">
        <v>2008</v>
      </c>
      <c r="C10" s="37">
        <v>43983.790000000008</v>
      </c>
      <c r="D10" s="17">
        <v>108065</v>
      </c>
    </row>
    <row r="11" spans="1:6" ht="15.6" x14ac:dyDescent="0.3">
      <c r="B11" s="5">
        <v>2009</v>
      </c>
      <c r="C11" s="38">
        <v>43588.26</v>
      </c>
      <c r="D11" s="7">
        <v>104748</v>
      </c>
    </row>
    <row r="12" spans="1:6" ht="15.6" x14ac:dyDescent="0.3">
      <c r="B12" s="10">
        <v>2010</v>
      </c>
      <c r="C12" s="37">
        <v>42342.720000000001</v>
      </c>
      <c r="D12" s="17">
        <v>102260</v>
      </c>
    </row>
    <row r="13" spans="1:6" ht="15.6" x14ac:dyDescent="0.3">
      <c r="B13" s="5">
        <v>2011</v>
      </c>
      <c r="C13" s="38">
        <v>47306.15</v>
      </c>
      <c r="D13" s="7">
        <v>105038</v>
      </c>
    </row>
    <row r="14" spans="1:6" ht="15.6" x14ac:dyDescent="0.3">
      <c r="B14" s="10">
        <v>2012</v>
      </c>
      <c r="C14" s="37">
        <f>'2012'!C18</f>
        <v>57305.729999999996</v>
      </c>
      <c r="D14" s="17">
        <f>'2012'!D18</f>
        <v>112492</v>
      </c>
    </row>
    <row r="15" spans="1:6" ht="15.6" x14ac:dyDescent="0.3">
      <c r="B15" s="5">
        <v>2013</v>
      </c>
      <c r="C15" s="39">
        <f>'2013'!C18</f>
        <v>60438.150000000009</v>
      </c>
      <c r="D15" s="9">
        <f>'2013'!D18</f>
        <v>123162</v>
      </c>
    </row>
    <row r="16" spans="1:6" ht="15.6" x14ac:dyDescent="0.3">
      <c r="B16" s="10">
        <v>2014</v>
      </c>
      <c r="C16" s="40">
        <f>'2014'!C18</f>
        <v>51081.530000000006</v>
      </c>
      <c r="D16" s="12">
        <f>'2014'!D18</f>
        <v>125054</v>
      </c>
    </row>
    <row r="17" spans="2:4" ht="15.6" x14ac:dyDescent="0.3">
      <c r="B17" s="5">
        <v>2015</v>
      </c>
      <c r="C17" s="38">
        <f>'2015'!C18</f>
        <v>88732.79</v>
      </c>
      <c r="D17" s="7">
        <f>'2015'!D18</f>
        <v>116319</v>
      </c>
    </row>
    <row r="18" spans="2:4" ht="15.6" x14ac:dyDescent="0.3">
      <c r="B18" s="10">
        <v>2016</v>
      </c>
      <c r="C18" s="37">
        <f>'2016'!C18</f>
        <v>94663.889999999985</v>
      </c>
      <c r="D18" s="17">
        <f>'2016'!D18</f>
        <v>124494</v>
      </c>
    </row>
    <row r="19" spans="2:4" ht="15.6" x14ac:dyDescent="0.3">
      <c r="B19" s="5">
        <v>2017</v>
      </c>
      <c r="C19" s="38">
        <f>'2017'!C18</f>
        <v>81758.469999999987</v>
      </c>
      <c r="D19" s="7">
        <f>'2017'!D18</f>
        <v>116399</v>
      </c>
    </row>
    <row r="20" spans="2:4" ht="15.6" x14ac:dyDescent="0.3">
      <c r="B20" s="10">
        <v>2018</v>
      </c>
      <c r="C20" s="37">
        <f>'2018'!C18</f>
        <v>110966.91999999998</v>
      </c>
      <c r="D20" s="17">
        <f>'2018'!D18</f>
        <v>118322</v>
      </c>
    </row>
    <row r="21" spans="2:4" ht="15.6" x14ac:dyDescent="0.3">
      <c r="B21" s="5">
        <v>2019</v>
      </c>
      <c r="C21" s="38">
        <f>'2019'!C18</f>
        <v>112570.29000000001</v>
      </c>
      <c r="D21" s="9">
        <f>'2019'!D18</f>
        <v>116867</v>
      </c>
    </row>
    <row r="22" spans="2:4" ht="15.6" x14ac:dyDescent="0.3">
      <c r="B22" s="10">
        <v>2020</v>
      </c>
      <c r="C22" s="37">
        <f>'2020'!C18</f>
        <v>50727.72</v>
      </c>
      <c r="D22" s="17">
        <f>'2020'!D18</f>
        <v>48889</v>
      </c>
    </row>
    <row r="23" spans="2:4" ht="15.6" x14ac:dyDescent="0.3">
      <c r="B23" s="5">
        <v>2021</v>
      </c>
      <c r="C23" s="39">
        <f>'2021'!C18</f>
        <v>45360.62999999999</v>
      </c>
      <c r="D23" s="9">
        <f>'2021'!D18</f>
        <v>42359</v>
      </c>
    </row>
    <row r="24" spans="2:4" ht="15.6" x14ac:dyDescent="0.3">
      <c r="B24" s="10">
        <v>2022</v>
      </c>
      <c r="C24" s="40">
        <v>56280.829999999994</v>
      </c>
      <c r="D24" s="12">
        <v>54899</v>
      </c>
    </row>
    <row r="25" spans="2:4" ht="16.2" thickBot="1" x14ac:dyDescent="0.35">
      <c r="B25" s="41">
        <v>2023</v>
      </c>
      <c r="C25" s="42">
        <f>'2023'!C18</f>
        <v>72573.569999999992</v>
      </c>
      <c r="D25" s="35">
        <f>'2023'!D18</f>
        <v>73071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3" customFormat="1" ht="15.6" x14ac:dyDescent="0.3">
      <c r="C1" s="24"/>
    </row>
    <row r="3" spans="1:6" ht="15" thickBot="1" x14ac:dyDescent="0.35"/>
    <row r="4" spans="1:6" s="23" customFormat="1" ht="30" customHeight="1" thickBot="1" x14ac:dyDescent="0.35">
      <c r="B4" s="46" t="s">
        <v>19</v>
      </c>
      <c r="C4" s="47"/>
      <c r="D4" s="48"/>
      <c r="F4" s="27"/>
    </row>
    <row r="5" spans="1:6" ht="18.600000000000001" thickTop="1" x14ac:dyDescent="0.35">
      <c r="A5" s="3"/>
      <c r="B5" s="31" t="s">
        <v>2</v>
      </c>
      <c r="C5" s="29" t="s">
        <v>18</v>
      </c>
      <c r="D5" s="32" t="s">
        <v>3</v>
      </c>
    </row>
    <row r="6" spans="1:6" ht="15.6" x14ac:dyDescent="0.3">
      <c r="B6" s="10" t="s">
        <v>4</v>
      </c>
      <c r="C6" s="16">
        <v>7658.99</v>
      </c>
      <c r="D6" s="17">
        <v>10577</v>
      </c>
    </row>
    <row r="7" spans="1:6" ht="15.6" x14ac:dyDescent="0.3">
      <c r="B7" s="5" t="s">
        <v>5</v>
      </c>
      <c r="C7" s="6">
        <v>6398.56</v>
      </c>
      <c r="D7" s="7">
        <v>13444</v>
      </c>
    </row>
    <row r="8" spans="1:6" ht="15.6" x14ac:dyDescent="0.3">
      <c r="B8" s="10" t="s">
        <v>6</v>
      </c>
      <c r="C8" s="16">
        <v>11012.32</v>
      </c>
      <c r="D8" s="17">
        <v>10596</v>
      </c>
    </row>
    <row r="9" spans="1:6" ht="15.6" x14ac:dyDescent="0.3">
      <c r="B9" s="5" t="s">
        <v>7</v>
      </c>
      <c r="C9" s="6">
        <v>3478.19</v>
      </c>
      <c r="D9" s="7">
        <v>9090</v>
      </c>
    </row>
    <row r="10" spans="1:6" ht="15.6" x14ac:dyDescent="0.3">
      <c r="B10" s="10" t="s">
        <v>8</v>
      </c>
      <c r="C10" s="16">
        <v>3128.13</v>
      </c>
      <c r="D10" s="17">
        <v>7911</v>
      </c>
    </row>
    <row r="11" spans="1:6" ht="15.6" x14ac:dyDescent="0.3">
      <c r="B11" s="5" t="s">
        <v>9</v>
      </c>
      <c r="C11" s="6">
        <v>3470.96</v>
      </c>
      <c r="D11" s="7">
        <v>9755</v>
      </c>
    </row>
    <row r="12" spans="1:6" ht="15.6" x14ac:dyDescent="0.3">
      <c r="B12" s="10" t="s">
        <v>10</v>
      </c>
      <c r="C12" s="16">
        <v>3540.29</v>
      </c>
      <c r="D12" s="17">
        <v>10141</v>
      </c>
    </row>
    <row r="13" spans="1:6" ht="15.6" x14ac:dyDescent="0.3">
      <c r="B13" s="5" t="s">
        <v>11</v>
      </c>
      <c r="C13" s="6">
        <v>4703.26</v>
      </c>
      <c r="D13" s="7">
        <v>12464</v>
      </c>
    </row>
    <row r="14" spans="1:6" ht="15.6" x14ac:dyDescent="0.3">
      <c r="B14" s="10" t="s">
        <v>12</v>
      </c>
      <c r="C14" s="16">
        <v>5198.88</v>
      </c>
      <c r="D14" s="17">
        <v>11772</v>
      </c>
    </row>
    <row r="15" spans="1:6" ht="15.6" x14ac:dyDescent="0.3">
      <c r="B15" s="5" t="s">
        <v>13</v>
      </c>
      <c r="C15" s="8">
        <v>2982.83</v>
      </c>
      <c r="D15" s="9">
        <v>7156</v>
      </c>
    </row>
    <row r="16" spans="1:6" ht="15.6" x14ac:dyDescent="0.3">
      <c r="B16" s="10" t="s">
        <v>14</v>
      </c>
      <c r="C16" s="11">
        <v>3789.58</v>
      </c>
      <c r="D16" s="12">
        <v>10068</v>
      </c>
    </row>
    <row r="17" spans="2:4" ht="15.6" x14ac:dyDescent="0.3">
      <c r="B17" s="5" t="s">
        <v>15</v>
      </c>
      <c r="C17" s="8">
        <v>5076.16</v>
      </c>
      <c r="D17" s="9">
        <v>10188</v>
      </c>
    </row>
    <row r="18" spans="2:4" ht="16.2" thickBot="1" x14ac:dyDescent="0.35">
      <c r="B18" s="18" t="s">
        <v>16</v>
      </c>
      <c r="C18" s="19">
        <f>SUM(C6:C17)</f>
        <v>60438.150000000009</v>
      </c>
      <c r="D18" s="20">
        <f>SUM(D6:D17)</f>
        <v>123162</v>
      </c>
    </row>
    <row r="19" spans="2:4" x14ac:dyDescent="0.3">
      <c r="C19" s="4"/>
      <c r="D19" s="4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3" customFormat="1" ht="15.6" x14ac:dyDescent="0.3">
      <c r="C1" s="24"/>
    </row>
    <row r="3" spans="1:6" ht="15" thickBot="1" x14ac:dyDescent="0.35"/>
    <row r="4" spans="1:6" s="23" customFormat="1" ht="30" customHeight="1" thickBot="1" x14ac:dyDescent="0.35">
      <c r="B4" s="46" t="s">
        <v>19</v>
      </c>
      <c r="C4" s="47"/>
      <c r="D4" s="48"/>
      <c r="F4" s="27"/>
    </row>
    <row r="5" spans="1:6" ht="18.600000000000001" thickTop="1" x14ac:dyDescent="0.35">
      <c r="A5" s="3"/>
      <c r="B5" s="31" t="s">
        <v>2</v>
      </c>
      <c r="C5" s="29" t="s">
        <v>18</v>
      </c>
      <c r="D5" s="32" t="s">
        <v>3</v>
      </c>
    </row>
    <row r="6" spans="1:6" ht="15.6" x14ac:dyDescent="0.3">
      <c r="B6" s="10" t="s">
        <v>4</v>
      </c>
      <c r="C6" s="16">
        <v>3607.42</v>
      </c>
      <c r="D6" s="17">
        <v>9812</v>
      </c>
    </row>
    <row r="7" spans="1:6" ht="15.6" x14ac:dyDescent="0.3">
      <c r="B7" s="5" t="s">
        <v>5</v>
      </c>
      <c r="C7" s="6">
        <v>5324.37</v>
      </c>
      <c r="D7" s="7">
        <v>14482</v>
      </c>
    </row>
    <row r="8" spans="1:6" ht="15.6" x14ac:dyDescent="0.3">
      <c r="B8" s="10" t="s">
        <v>6</v>
      </c>
      <c r="C8" s="16">
        <v>3486.46</v>
      </c>
      <c r="D8" s="17">
        <v>9483</v>
      </c>
    </row>
    <row r="9" spans="1:6" ht="15.6" x14ac:dyDescent="0.3">
      <c r="B9" s="5" t="s">
        <v>7</v>
      </c>
      <c r="C9" s="6">
        <v>2886.45</v>
      </c>
      <c r="D9" s="7">
        <v>7851</v>
      </c>
    </row>
    <row r="10" spans="1:6" ht="15.6" x14ac:dyDescent="0.3">
      <c r="B10" s="10" t="s">
        <v>8</v>
      </c>
      <c r="C10" s="16">
        <v>3685.73</v>
      </c>
      <c r="D10" s="17">
        <v>10025</v>
      </c>
    </row>
    <row r="11" spans="1:6" ht="15.6" x14ac:dyDescent="0.3">
      <c r="B11" s="5" t="s">
        <v>9</v>
      </c>
      <c r="C11" s="6">
        <v>3774.71</v>
      </c>
      <c r="D11" s="7">
        <v>10267</v>
      </c>
    </row>
    <row r="12" spans="1:6" ht="15.6" x14ac:dyDescent="0.3">
      <c r="B12" s="10" t="s">
        <v>10</v>
      </c>
      <c r="C12" s="16">
        <v>3661.77</v>
      </c>
      <c r="D12" s="17">
        <v>9334</v>
      </c>
    </row>
    <row r="13" spans="1:6" ht="15.6" x14ac:dyDescent="0.3">
      <c r="B13" s="5" t="s">
        <v>11</v>
      </c>
      <c r="C13" s="6">
        <v>3631.18</v>
      </c>
      <c r="D13" s="7">
        <v>9403</v>
      </c>
    </row>
    <row r="14" spans="1:6" ht="15.6" x14ac:dyDescent="0.3">
      <c r="B14" s="10" t="s">
        <v>12</v>
      </c>
      <c r="C14" s="16">
        <v>3591.28</v>
      </c>
      <c r="D14" s="17">
        <v>9088</v>
      </c>
    </row>
    <row r="15" spans="1:6" ht="15.6" x14ac:dyDescent="0.3">
      <c r="B15" s="5" t="s">
        <v>13</v>
      </c>
      <c r="C15" s="8">
        <v>3898.23</v>
      </c>
      <c r="D15" s="9">
        <v>10380</v>
      </c>
    </row>
    <row r="16" spans="1:6" ht="15.6" x14ac:dyDescent="0.3">
      <c r="B16" s="10" t="s">
        <v>14</v>
      </c>
      <c r="C16" s="11">
        <v>5850.12</v>
      </c>
      <c r="D16" s="12">
        <v>12219</v>
      </c>
    </row>
    <row r="17" spans="2:4" ht="15.6" x14ac:dyDescent="0.3">
      <c r="B17" s="5" t="s">
        <v>15</v>
      </c>
      <c r="C17" s="8">
        <v>7683.81</v>
      </c>
      <c r="D17" s="9">
        <v>12710</v>
      </c>
    </row>
    <row r="18" spans="2:4" ht="16.2" thickBot="1" x14ac:dyDescent="0.35">
      <c r="B18" s="18" t="s">
        <v>16</v>
      </c>
      <c r="C18" s="19">
        <f>SUM(C6:C17)</f>
        <v>51081.530000000006</v>
      </c>
      <c r="D18" s="20">
        <f>SUM(D6:D17)</f>
        <v>125054</v>
      </c>
    </row>
    <row r="19" spans="2:4" x14ac:dyDescent="0.3">
      <c r="C19" s="4"/>
      <c r="D19" s="4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3" customFormat="1" ht="15.6" x14ac:dyDescent="0.3">
      <c r="C1" s="24"/>
    </row>
    <row r="3" spans="1:6" ht="15" thickBot="1" x14ac:dyDescent="0.35"/>
    <row r="4" spans="1:6" s="23" customFormat="1" ht="30" customHeight="1" thickBot="1" x14ac:dyDescent="0.35">
      <c r="B4" s="46" t="s">
        <v>19</v>
      </c>
      <c r="C4" s="47"/>
      <c r="D4" s="48"/>
      <c r="F4" s="27"/>
    </row>
    <row r="5" spans="1:6" ht="18.600000000000001" thickTop="1" x14ac:dyDescent="0.35">
      <c r="A5" s="3"/>
      <c r="B5" s="31" t="s">
        <v>2</v>
      </c>
      <c r="C5" s="29" t="s">
        <v>18</v>
      </c>
      <c r="D5" s="32" t="s">
        <v>3</v>
      </c>
    </row>
    <row r="6" spans="1:6" ht="15.6" x14ac:dyDescent="0.3">
      <c r="B6" s="10" t="s">
        <v>4</v>
      </c>
      <c r="C6" s="16">
        <v>8252.2800000000007</v>
      </c>
      <c r="D6" s="17">
        <v>9052</v>
      </c>
    </row>
    <row r="7" spans="1:6" ht="15.6" x14ac:dyDescent="0.3">
      <c r="B7" s="5" t="s">
        <v>5</v>
      </c>
      <c r="C7" s="6">
        <v>4221.6099999999997</v>
      </c>
      <c r="D7" s="7">
        <v>6833</v>
      </c>
    </row>
    <row r="8" spans="1:6" ht="15.6" x14ac:dyDescent="0.3">
      <c r="B8" s="10" t="s">
        <v>6</v>
      </c>
      <c r="C8" s="16">
        <v>5709.37</v>
      </c>
      <c r="D8" s="17">
        <v>6870</v>
      </c>
    </row>
    <row r="9" spans="1:6" ht="15.6" x14ac:dyDescent="0.3">
      <c r="B9" s="5" t="s">
        <v>7</v>
      </c>
      <c r="C9" s="6">
        <v>10963.73</v>
      </c>
      <c r="D9" s="7">
        <v>13304</v>
      </c>
    </row>
    <row r="10" spans="1:6" ht="15.6" x14ac:dyDescent="0.3">
      <c r="B10" s="10" t="s">
        <v>8</v>
      </c>
      <c r="C10" s="16">
        <v>6680.41</v>
      </c>
      <c r="D10" s="17">
        <v>9205</v>
      </c>
    </row>
    <row r="11" spans="1:6" ht="15.6" x14ac:dyDescent="0.3">
      <c r="B11" s="5" t="s">
        <v>9</v>
      </c>
      <c r="C11" s="6">
        <v>8934.91</v>
      </c>
      <c r="D11" s="7">
        <v>12050</v>
      </c>
    </row>
    <row r="12" spans="1:6" ht="15.6" x14ac:dyDescent="0.3">
      <c r="B12" s="10" t="s">
        <v>10</v>
      </c>
      <c r="C12" s="16">
        <v>8201.17</v>
      </c>
      <c r="D12" s="17">
        <v>11429</v>
      </c>
    </row>
    <row r="13" spans="1:6" ht="15.6" x14ac:dyDescent="0.3">
      <c r="B13" s="5" t="s">
        <v>11</v>
      </c>
      <c r="C13" s="6">
        <v>6435.52</v>
      </c>
      <c r="D13" s="7">
        <v>8414</v>
      </c>
    </row>
    <row r="14" spans="1:6" ht="15.6" x14ac:dyDescent="0.3">
      <c r="B14" s="10" t="s">
        <v>12</v>
      </c>
      <c r="C14" s="16">
        <v>7000.52</v>
      </c>
      <c r="D14" s="17">
        <v>9300</v>
      </c>
    </row>
    <row r="15" spans="1:6" ht="15.6" x14ac:dyDescent="0.3">
      <c r="B15" s="5" t="s">
        <v>13</v>
      </c>
      <c r="C15" s="8">
        <v>6696.48</v>
      </c>
      <c r="D15" s="9">
        <v>9052</v>
      </c>
    </row>
    <row r="16" spans="1:6" ht="15.6" x14ac:dyDescent="0.3">
      <c r="B16" s="10" t="s">
        <v>14</v>
      </c>
      <c r="C16" s="11">
        <v>7384.51</v>
      </c>
      <c r="D16" s="12">
        <v>9683</v>
      </c>
    </row>
    <row r="17" spans="2:4" ht="15.6" x14ac:dyDescent="0.3">
      <c r="B17" s="5" t="s">
        <v>15</v>
      </c>
      <c r="C17" s="8">
        <v>8252.2800000000007</v>
      </c>
      <c r="D17" s="9">
        <v>11127</v>
      </c>
    </row>
    <row r="18" spans="2:4" ht="16.2" thickBot="1" x14ac:dyDescent="0.35">
      <c r="B18" s="18" t="s">
        <v>16</v>
      </c>
      <c r="C18" s="19">
        <f>SUM(C6:C17)</f>
        <v>88732.79</v>
      </c>
      <c r="D18" s="20">
        <f>SUM(D6:D17)</f>
        <v>116319</v>
      </c>
    </row>
    <row r="19" spans="2:4" x14ac:dyDescent="0.3">
      <c r="C19" s="4"/>
      <c r="D19" s="4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workbookViewId="0"/>
  </sheetViews>
  <sheetFormatPr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3" customFormat="1" ht="15.6" x14ac:dyDescent="0.3">
      <c r="C1" s="24"/>
    </row>
    <row r="3" spans="1:6" ht="15" thickBot="1" x14ac:dyDescent="0.35"/>
    <row r="4" spans="1:6" s="23" customFormat="1" ht="30" customHeight="1" thickBot="1" x14ac:dyDescent="0.35">
      <c r="B4" s="46" t="s">
        <v>19</v>
      </c>
      <c r="C4" s="47"/>
      <c r="D4" s="48"/>
      <c r="F4" s="27"/>
    </row>
    <row r="5" spans="1:6" s="22" customFormat="1" ht="21" customHeight="1" thickTop="1" x14ac:dyDescent="0.3">
      <c r="A5" s="21"/>
      <c r="B5" s="28" t="s">
        <v>2</v>
      </c>
      <c r="C5" s="29" t="s">
        <v>18</v>
      </c>
      <c r="D5" s="30" t="s">
        <v>3</v>
      </c>
    </row>
    <row r="6" spans="1:6" ht="18" x14ac:dyDescent="0.35">
      <c r="A6" s="3"/>
      <c r="B6" s="10" t="s">
        <v>4</v>
      </c>
      <c r="C6" s="16">
        <v>8999.9699999999993</v>
      </c>
      <c r="D6" s="17">
        <v>8370</v>
      </c>
    </row>
    <row r="7" spans="1:6" ht="15.6" x14ac:dyDescent="0.3">
      <c r="B7" s="5" t="s">
        <v>5</v>
      </c>
      <c r="C7" s="6">
        <v>6539.31</v>
      </c>
      <c r="D7" s="7">
        <v>6724</v>
      </c>
    </row>
    <row r="8" spans="1:6" ht="15.6" x14ac:dyDescent="0.3">
      <c r="B8" s="10" t="s">
        <v>6</v>
      </c>
      <c r="C8" s="16">
        <v>5873.13</v>
      </c>
      <c r="D8" s="17">
        <v>6994</v>
      </c>
    </row>
    <row r="9" spans="1:6" ht="15.6" x14ac:dyDescent="0.3">
      <c r="B9" s="5" t="s">
        <v>7</v>
      </c>
      <c r="C9" s="6">
        <v>9553.18</v>
      </c>
      <c r="D9" s="7">
        <v>10539</v>
      </c>
    </row>
    <row r="10" spans="1:6" ht="15.6" x14ac:dyDescent="0.3">
      <c r="B10" s="10" t="s">
        <v>8</v>
      </c>
      <c r="C10" s="16">
        <v>8594.77</v>
      </c>
      <c r="D10" s="17">
        <v>12042</v>
      </c>
    </row>
    <row r="11" spans="1:6" ht="15.6" x14ac:dyDescent="0.3">
      <c r="B11" s="5" t="s">
        <v>9</v>
      </c>
      <c r="C11" s="6">
        <v>8450.6</v>
      </c>
      <c r="D11" s="7">
        <v>12348</v>
      </c>
    </row>
    <row r="12" spans="1:6" ht="15.6" x14ac:dyDescent="0.3">
      <c r="B12" s="10" t="s">
        <v>10</v>
      </c>
      <c r="C12" s="16">
        <v>10222.200000000001</v>
      </c>
      <c r="D12" s="17">
        <v>15131</v>
      </c>
    </row>
    <row r="13" spans="1:6" ht="15.6" x14ac:dyDescent="0.3">
      <c r="B13" s="5" t="s">
        <v>11</v>
      </c>
      <c r="C13" s="6">
        <v>8110.47</v>
      </c>
      <c r="D13" s="7">
        <v>11503</v>
      </c>
    </row>
    <row r="14" spans="1:6" ht="15.6" x14ac:dyDescent="0.3">
      <c r="B14" s="10" t="s">
        <v>12</v>
      </c>
      <c r="C14" s="16">
        <v>8244.75</v>
      </c>
      <c r="D14" s="17">
        <v>11842</v>
      </c>
    </row>
    <row r="15" spans="1:6" ht="15.6" x14ac:dyDescent="0.3">
      <c r="B15" s="5" t="s">
        <v>13</v>
      </c>
      <c r="C15" s="8">
        <v>8251.18</v>
      </c>
      <c r="D15" s="9">
        <v>11181</v>
      </c>
    </row>
    <row r="16" spans="1:6" ht="15.6" x14ac:dyDescent="0.3">
      <c r="B16" s="10" t="s">
        <v>14</v>
      </c>
      <c r="C16" s="11">
        <v>6443.04</v>
      </c>
      <c r="D16" s="12">
        <v>9807</v>
      </c>
    </row>
    <row r="17" spans="2:4" ht="15.6" x14ac:dyDescent="0.3">
      <c r="B17" s="5" t="s">
        <v>15</v>
      </c>
      <c r="C17" s="8">
        <v>5381.29</v>
      </c>
      <c r="D17" s="9">
        <v>8013</v>
      </c>
    </row>
    <row r="18" spans="2:4" ht="16.2" thickBot="1" x14ac:dyDescent="0.35">
      <c r="B18" s="13" t="s">
        <v>16</v>
      </c>
      <c r="C18" s="14">
        <f>SUM(C6:C17)</f>
        <v>94663.889999999985</v>
      </c>
      <c r="D18" s="15">
        <f>SUM(D6:D17)</f>
        <v>124494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workbookViewId="0"/>
  </sheetViews>
  <sheetFormatPr defaultColWidth="9.109375"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3" customFormat="1" ht="15.6" x14ac:dyDescent="0.3">
      <c r="C1" s="24"/>
    </row>
    <row r="3" spans="1:6" ht="15" thickBot="1" x14ac:dyDescent="0.35"/>
    <row r="4" spans="1:6" s="23" customFormat="1" ht="30" customHeight="1" thickBot="1" x14ac:dyDescent="0.35">
      <c r="B4" s="46" t="s">
        <v>19</v>
      </c>
      <c r="C4" s="47"/>
      <c r="D4" s="48"/>
      <c r="F4" s="27"/>
    </row>
    <row r="5" spans="1:6" s="22" customFormat="1" ht="21.75" customHeight="1" thickTop="1" x14ac:dyDescent="0.3">
      <c r="A5" s="21"/>
      <c r="B5" s="28" t="s">
        <v>2</v>
      </c>
      <c r="C5" s="29" t="s">
        <v>18</v>
      </c>
      <c r="D5" s="30" t="s">
        <v>3</v>
      </c>
    </row>
    <row r="6" spans="1:6" ht="15" customHeight="1" x14ac:dyDescent="0.35">
      <c r="A6" s="3"/>
      <c r="B6" s="10" t="s">
        <v>4</v>
      </c>
      <c r="C6" s="16">
        <v>3318.96</v>
      </c>
      <c r="D6" s="17">
        <v>5513</v>
      </c>
    </row>
    <row r="7" spans="1:6" ht="15.6" x14ac:dyDescent="0.3">
      <c r="B7" s="5" t="s">
        <v>5</v>
      </c>
      <c r="C7" s="6">
        <v>3124.81</v>
      </c>
      <c r="D7" s="7">
        <v>4884</v>
      </c>
    </row>
    <row r="8" spans="1:6" ht="15.6" x14ac:dyDescent="0.3">
      <c r="B8" s="10" t="s">
        <v>6</v>
      </c>
      <c r="C8" s="16">
        <v>7849.44</v>
      </c>
      <c r="D8" s="17">
        <v>11010</v>
      </c>
    </row>
    <row r="9" spans="1:6" ht="15.6" x14ac:dyDescent="0.3">
      <c r="B9" s="5" t="s">
        <v>7</v>
      </c>
      <c r="C9" s="6">
        <v>7861.3</v>
      </c>
      <c r="D9" s="7">
        <v>11474</v>
      </c>
    </row>
    <row r="10" spans="1:6" ht="15.6" x14ac:dyDescent="0.3">
      <c r="B10" s="10" t="s">
        <v>8</v>
      </c>
      <c r="C10" s="16">
        <v>5970.54</v>
      </c>
      <c r="D10" s="17">
        <v>7962</v>
      </c>
    </row>
    <row r="11" spans="1:6" ht="15.6" x14ac:dyDescent="0.3">
      <c r="B11" s="5" t="s">
        <v>9</v>
      </c>
      <c r="C11" s="6">
        <v>8639.7999999999993</v>
      </c>
      <c r="D11" s="7">
        <v>11536</v>
      </c>
    </row>
    <row r="12" spans="1:6" ht="15.6" x14ac:dyDescent="0.3">
      <c r="B12" s="10" t="s">
        <v>10</v>
      </c>
      <c r="C12" s="16">
        <v>7960.43</v>
      </c>
      <c r="D12" s="17">
        <v>11720</v>
      </c>
    </row>
    <row r="13" spans="1:6" ht="15.6" x14ac:dyDescent="0.3">
      <c r="B13" s="5" t="s">
        <v>11</v>
      </c>
      <c r="C13" s="6">
        <v>7921.24</v>
      </c>
      <c r="D13" s="7">
        <v>11078</v>
      </c>
    </row>
    <row r="14" spans="1:6" ht="15.6" x14ac:dyDescent="0.3">
      <c r="B14" s="10" t="s">
        <v>12</v>
      </c>
      <c r="C14" s="16">
        <v>7752.65</v>
      </c>
      <c r="D14" s="17">
        <v>11216</v>
      </c>
    </row>
    <row r="15" spans="1:6" ht="15.6" x14ac:dyDescent="0.3">
      <c r="B15" s="5" t="s">
        <v>13</v>
      </c>
      <c r="C15" s="8">
        <v>6500.51</v>
      </c>
      <c r="D15" s="9">
        <v>9410</v>
      </c>
    </row>
    <row r="16" spans="1:6" ht="15.6" x14ac:dyDescent="0.3">
      <c r="B16" s="10" t="s">
        <v>14</v>
      </c>
      <c r="C16" s="11">
        <v>7520.31</v>
      </c>
      <c r="D16" s="12">
        <v>10512</v>
      </c>
    </row>
    <row r="17" spans="2:4" ht="15.6" x14ac:dyDescent="0.3">
      <c r="B17" s="5" t="s">
        <v>15</v>
      </c>
      <c r="C17" s="8">
        <v>7338.48</v>
      </c>
      <c r="D17" s="9">
        <v>10084</v>
      </c>
    </row>
    <row r="18" spans="2:4" ht="16.2" thickBot="1" x14ac:dyDescent="0.35">
      <c r="B18" s="13" t="s">
        <v>16</v>
      </c>
      <c r="C18" s="14">
        <f>SUM(C6:C17)</f>
        <v>81758.469999999987</v>
      </c>
      <c r="D18" s="15">
        <f>SUM(D6:D17)</f>
        <v>116399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topLeftCell="B1" workbookViewId="0">
      <selection activeCell="D8" sqref="D8"/>
    </sheetView>
  </sheetViews>
  <sheetFormatPr defaultColWidth="9.109375"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3" customFormat="1" ht="15.6" x14ac:dyDescent="0.3">
      <c r="C1" s="24"/>
    </row>
    <row r="3" spans="1:6" ht="15" thickBot="1" x14ac:dyDescent="0.35"/>
    <row r="4" spans="1:6" s="23" customFormat="1" ht="30" customHeight="1" thickBot="1" x14ac:dyDescent="0.35">
      <c r="B4" s="46" t="s">
        <v>19</v>
      </c>
      <c r="C4" s="47"/>
      <c r="D4" s="48"/>
      <c r="F4" s="27"/>
    </row>
    <row r="5" spans="1:6" s="22" customFormat="1" ht="21" customHeight="1" thickTop="1" x14ac:dyDescent="0.3">
      <c r="A5" s="21"/>
      <c r="B5" s="28" t="s">
        <v>2</v>
      </c>
      <c r="C5" s="29" t="s">
        <v>18</v>
      </c>
      <c r="D5" s="30" t="s">
        <v>3</v>
      </c>
    </row>
    <row r="6" spans="1:6" ht="15" customHeight="1" x14ac:dyDescent="0.35">
      <c r="A6" s="3"/>
      <c r="B6" s="10" t="s">
        <v>4</v>
      </c>
      <c r="C6" s="16">
        <v>8070.19</v>
      </c>
      <c r="D6" s="17">
        <v>9803</v>
      </c>
    </row>
    <row r="7" spans="1:6" ht="15.6" x14ac:dyDescent="0.3">
      <c r="B7" s="5" t="s">
        <v>5</v>
      </c>
      <c r="C7" s="6">
        <v>5826.83</v>
      </c>
      <c r="D7" s="7">
        <f>690+6067</f>
        <v>6757</v>
      </c>
    </row>
    <row r="8" spans="1:6" ht="15.6" x14ac:dyDescent="0.3">
      <c r="B8" s="10" t="s">
        <v>6</v>
      </c>
      <c r="C8" s="16">
        <v>10127.379999999999</v>
      </c>
      <c r="D8" s="17">
        <v>10758</v>
      </c>
    </row>
    <row r="9" spans="1:6" ht="15.6" x14ac:dyDescent="0.3">
      <c r="B9" s="5" t="s">
        <v>7</v>
      </c>
      <c r="C9" s="6">
        <v>8857.09</v>
      </c>
      <c r="D9" s="7">
        <v>8535</v>
      </c>
    </row>
    <row r="10" spans="1:6" ht="15.6" x14ac:dyDescent="0.3">
      <c r="B10" s="10" t="s">
        <v>8</v>
      </c>
      <c r="C10" s="16">
        <v>10664.2</v>
      </c>
      <c r="D10" s="17">
        <v>10943</v>
      </c>
    </row>
    <row r="11" spans="1:6" ht="15.6" x14ac:dyDescent="0.3">
      <c r="B11" s="5" t="s">
        <v>9</v>
      </c>
      <c r="C11" s="6">
        <v>9292.7800000000007</v>
      </c>
      <c r="D11" s="7">
        <v>9715</v>
      </c>
    </row>
    <row r="12" spans="1:6" ht="15.6" x14ac:dyDescent="0.3">
      <c r="B12" s="10" t="s">
        <v>10</v>
      </c>
      <c r="C12" s="16">
        <v>11013.34</v>
      </c>
      <c r="D12" s="17">
        <v>11908</v>
      </c>
    </row>
    <row r="13" spans="1:6" ht="15.6" x14ac:dyDescent="0.3">
      <c r="B13" s="5" t="s">
        <v>11</v>
      </c>
      <c r="C13" s="6">
        <v>10620.46</v>
      </c>
      <c r="D13" s="7">
        <v>11678</v>
      </c>
    </row>
    <row r="14" spans="1:6" ht="15.6" x14ac:dyDescent="0.3">
      <c r="B14" s="10" t="s">
        <v>12</v>
      </c>
      <c r="C14" s="16">
        <v>10210.64</v>
      </c>
      <c r="D14" s="17">
        <v>10619</v>
      </c>
    </row>
    <row r="15" spans="1:6" ht="15.6" x14ac:dyDescent="0.3">
      <c r="B15" s="5" t="s">
        <v>13</v>
      </c>
      <c r="C15" s="6">
        <v>8491.5300000000007</v>
      </c>
      <c r="D15" s="7">
        <v>8714</v>
      </c>
    </row>
    <row r="16" spans="1:6" ht="15.6" x14ac:dyDescent="0.3">
      <c r="B16" s="10" t="s">
        <v>14</v>
      </c>
      <c r="C16" s="16">
        <v>8694.31</v>
      </c>
      <c r="D16" s="17">
        <v>9111</v>
      </c>
    </row>
    <row r="17" spans="2:4" ht="15.6" x14ac:dyDescent="0.3">
      <c r="B17" s="5" t="s">
        <v>15</v>
      </c>
      <c r="C17" s="6">
        <v>9098.17</v>
      </c>
      <c r="D17" s="7">
        <f>8191+1590</f>
        <v>9781</v>
      </c>
    </row>
    <row r="18" spans="2:4" ht="16.2" thickBot="1" x14ac:dyDescent="0.35">
      <c r="B18" s="13" t="s">
        <v>16</v>
      </c>
      <c r="C18" s="14">
        <f>SUM(C6:C17)</f>
        <v>110966.91999999998</v>
      </c>
      <c r="D18" s="15">
        <f>SUM(D6:D17)</f>
        <v>118322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topLeftCell="B1" workbookViewId="0">
      <selection activeCell="D17" sqref="D17"/>
    </sheetView>
  </sheetViews>
  <sheetFormatPr defaultColWidth="9.109375" defaultRowHeight="14.4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23" customFormat="1" ht="15.6" x14ac:dyDescent="0.3">
      <c r="C1" s="24"/>
    </row>
    <row r="3" spans="1:6" ht="15" thickBot="1" x14ac:dyDescent="0.35"/>
    <row r="4" spans="1:6" s="23" customFormat="1" ht="30" customHeight="1" thickBot="1" x14ac:dyDescent="0.35">
      <c r="B4" s="46" t="s">
        <v>19</v>
      </c>
      <c r="C4" s="47"/>
      <c r="D4" s="48"/>
      <c r="F4" s="27"/>
    </row>
    <row r="5" spans="1:6" s="22" customFormat="1" ht="21" customHeight="1" thickTop="1" x14ac:dyDescent="0.3">
      <c r="A5" s="21"/>
      <c r="B5" s="28" t="s">
        <v>2</v>
      </c>
      <c r="C5" s="29" t="s">
        <v>18</v>
      </c>
      <c r="D5" s="30" t="s">
        <v>3</v>
      </c>
    </row>
    <row r="6" spans="1:6" ht="18" x14ac:dyDescent="0.35">
      <c r="A6" s="3"/>
      <c r="B6" s="10" t="s">
        <v>4</v>
      </c>
      <c r="C6" s="16">
        <v>8257.44</v>
      </c>
      <c r="D6" s="17">
        <f>6660+958</f>
        <v>7618</v>
      </c>
    </row>
    <row r="7" spans="1:6" ht="15.6" x14ac:dyDescent="0.3">
      <c r="B7" s="5" t="s">
        <v>5</v>
      </c>
      <c r="C7" s="6">
        <v>5638.92</v>
      </c>
      <c r="D7" s="7">
        <f>5960+599</f>
        <v>6559</v>
      </c>
    </row>
    <row r="8" spans="1:6" ht="15.6" x14ac:dyDescent="0.3">
      <c r="B8" s="10" t="s">
        <v>6</v>
      </c>
      <c r="C8" s="16">
        <v>5852.91</v>
      </c>
      <c r="D8" s="17">
        <v>6142</v>
      </c>
    </row>
    <row r="9" spans="1:6" ht="15.6" x14ac:dyDescent="0.3">
      <c r="B9" s="5" t="s">
        <v>7</v>
      </c>
      <c r="C9" s="6">
        <v>9629.74</v>
      </c>
      <c r="D9" s="7">
        <v>9940</v>
      </c>
    </row>
    <row r="10" spans="1:6" ht="15.6" x14ac:dyDescent="0.3">
      <c r="B10" s="10" t="s">
        <v>8</v>
      </c>
      <c r="C10" s="16">
        <v>13372.59</v>
      </c>
      <c r="D10" s="17">
        <f>11366+2089</f>
        <v>13455</v>
      </c>
    </row>
    <row r="11" spans="1:6" ht="15.6" x14ac:dyDescent="0.3">
      <c r="B11" s="5" t="s">
        <v>9</v>
      </c>
      <c r="C11" s="6">
        <v>11982</v>
      </c>
      <c r="D11" s="7">
        <v>12481</v>
      </c>
    </row>
    <row r="12" spans="1:6" ht="15.6" x14ac:dyDescent="0.3">
      <c r="B12" s="10" t="s">
        <v>10</v>
      </c>
      <c r="C12" s="16">
        <v>9157.27</v>
      </c>
      <c r="D12" s="17">
        <f>1791+8573</f>
        <v>10364</v>
      </c>
    </row>
    <row r="13" spans="1:6" ht="15.6" x14ac:dyDescent="0.3">
      <c r="B13" s="5" t="s">
        <v>11</v>
      </c>
      <c r="C13" s="6">
        <v>10790.04</v>
      </c>
      <c r="D13" s="7">
        <f>1871+9726</f>
        <v>11597</v>
      </c>
    </row>
    <row r="14" spans="1:6" ht="15.6" x14ac:dyDescent="0.3">
      <c r="B14" s="10" t="s">
        <v>12</v>
      </c>
      <c r="C14" s="16">
        <v>10452.02</v>
      </c>
      <c r="D14" s="17">
        <f>1877+9045</f>
        <v>10922</v>
      </c>
    </row>
    <row r="15" spans="1:6" ht="15.6" x14ac:dyDescent="0.3">
      <c r="B15" s="5" t="s">
        <v>13</v>
      </c>
      <c r="C15" s="8">
        <v>8861.27</v>
      </c>
      <c r="D15" s="9">
        <f>7123+1563</f>
        <v>8686</v>
      </c>
    </row>
    <row r="16" spans="1:6" ht="15.6" x14ac:dyDescent="0.3">
      <c r="B16" s="10" t="s">
        <v>14</v>
      </c>
      <c r="C16" s="11">
        <v>8789.2099999999991</v>
      </c>
      <c r="D16" s="12">
        <f>7380+1646</f>
        <v>9026</v>
      </c>
    </row>
    <row r="17" spans="2:4" ht="15.6" x14ac:dyDescent="0.3">
      <c r="B17" s="5" t="s">
        <v>15</v>
      </c>
      <c r="C17" s="8">
        <v>9786.8799999999992</v>
      </c>
      <c r="D17" s="9">
        <f>8582+1495</f>
        <v>10077</v>
      </c>
    </row>
    <row r="18" spans="2:4" ht="16.2" thickBot="1" x14ac:dyDescent="0.35">
      <c r="B18" s="13" t="s">
        <v>16</v>
      </c>
      <c r="C18" s="14">
        <f>SUM(C6:C17)</f>
        <v>112570.29000000001</v>
      </c>
      <c r="D18" s="15">
        <f>SUM(D6:D17)</f>
        <v>116867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3"/>
  <sheetViews>
    <sheetView workbookViewId="0"/>
  </sheetViews>
  <sheetFormatPr defaultRowHeight="14.4" x14ac:dyDescent="0.3"/>
  <cols>
    <col min="1" max="1" width="23.44140625" customWidth="1"/>
    <col min="2" max="2" width="23.5546875" customWidth="1"/>
    <col min="3" max="3" width="20.44140625" bestFit="1" customWidth="1"/>
    <col min="4" max="4" width="26.44140625" bestFit="1" customWidth="1"/>
  </cols>
  <sheetData>
    <row r="1" spans="1:4" ht="15.6" x14ac:dyDescent="0.3">
      <c r="A1" s="23"/>
      <c r="B1" s="23"/>
      <c r="C1" s="24"/>
      <c r="D1" s="23"/>
    </row>
    <row r="2" spans="1:4" x14ac:dyDescent="0.3">
      <c r="A2" s="1"/>
    </row>
    <row r="3" spans="1:4" ht="15" thickBot="1" x14ac:dyDescent="0.35">
      <c r="A3" s="1"/>
    </row>
    <row r="4" spans="1:4" ht="21.6" thickBot="1" x14ac:dyDescent="0.35">
      <c r="A4" s="23"/>
      <c r="B4" s="46" t="s">
        <v>19</v>
      </c>
      <c r="C4" s="47"/>
      <c r="D4" s="48"/>
    </row>
    <row r="5" spans="1:4" ht="45.6" thickTop="1" x14ac:dyDescent="0.3">
      <c r="A5" s="21"/>
      <c r="B5" s="28" t="s">
        <v>2</v>
      </c>
      <c r="C5" s="29" t="s">
        <v>18</v>
      </c>
      <c r="D5" s="30" t="s">
        <v>3</v>
      </c>
    </row>
    <row r="6" spans="1:4" ht="18" x14ac:dyDescent="0.35">
      <c r="A6" s="3"/>
      <c r="B6" s="10" t="s">
        <v>4</v>
      </c>
      <c r="C6" s="16">
        <v>9024.4</v>
      </c>
      <c r="D6" s="17">
        <f>8162+1100</f>
        <v>9262</v>
      </c>
    </row>
    <row r="7" spans="1:4" ht="15.6" x14ac:dyDescent="0.3">
      <c r="A7" s="1"/>
      <c r="B7" s="5" t="s">
        <v>5</v>
      </c>
      <c r="C7" s="6">
        <v>3894.97</v>
      </c>
      <c r="D7" s="7">
        <f>4884+368</f>
        <v>5252</v>
      </c>
    </row>
    <row r="8" spans="1:4" ht="15.6" x14ac:dyDescent="0.3">
      <c r="A8" s="1"/>
      <c r="B8" s="10" t="s">
        <v>6</v>
      </c>
      <c r="C8" s="16">
        <v>4625.42</v>
      </c>
      <c r="D8" s="17">
        <f>4868+451</f>
        <v>5319</v>
      </c>
    </row>
    <row r="9" spans="1:4" ht="15.6" x14ac:dyDescent="0.3">
      <c r="A9" s="1"/>
      <c r="B9" s="5" t="s">
        <v>7</v>
      </c>
      <c r="C9" s="6">
        <v>7562.48</v>
      </c>
      <c r="D9" s="7">
        <f>4947+762</f>
        <v>5709</v>
      </c>
    </row>
    <row r="10" spans="1:4" ht="15.6" x14ac:dyDescent="0.3">
      <c r="A10" s="1"/>
      <c r="B10" s="10" t="s">
        <v>8</v>
      </c>
      <c r="C10" s="16">
        <v>3771.63</v>
      </c>
      <c r="D10" s="17">
        <f>3243+402</f>
        <v>3645</v>
      </c>
    </row>
    <row r="11" spans="1:4" ht="15.6" x14ac:dyDescent="0.3">
      <c r="A11" s="1"/>
      <c r="B11" s="5" t="s">
        <v>9</v>
      </c>
      <c r="C11" s="6">
        <v>3040.53</v>
      </c>
      <c r="D11" s="7">
        <f>2232+334</f>
        <v>2566</v>
      </c>
    </row>
    <row r="12" spans="1:4" ht="15.6" x14ac:dyDescent="0.3">
      <c r="A12" s="1"/>
      <c r="B12" s="10" t="s">
        <v>10</v>
      </c>
      <c r="C12" s="16">
        <v>3279.24</v>
      </c>
      <c r="D12" s="17">
        <f>2630+362</f>
        <v>2992</v>
      </c>
    </row>
    <row r="13" spans="1:4" ht="15.6" x14ac:dyDescent="0.3">
      <c r="A13" s="1"/>
      <c r="B13" s="5" t="s">
        <v>11</v>
      </c>
      <c r="C13" s="6">
        <v>3330.08</v>
      </c>
      <c r="D13" s="7">
        <f>2740+345</f>
        <v>3085</v>
      </c>
    </row>
    <row r="14" spans="1:4" ht="15.6" x14ac:dyDescent="0.3">
      <c r="A14" s="1"/>
      <c r="B14" s="10" t="s">
        <v>12</v>
      </c>
      <c r="C14" s="16">
        <v>3050.1</v>
      </c>
      <c r="D14" s="17">
        <f>2319+308</f>
        <v>2627</v>
      </c>
    </row>
    <row r="15" spans="1:4" ht="15.6" x14ac:dyDescent="0.3">
      <c r="A15" s="1"/>
      <c r="B15" s="5" t="s">
        <v>13</v>
      </c>
      <c r="C15" s="8">
        <v>3392.87</v>
      </c>
      <c r="D15" s="9">
        <f>2724+347</f>
        <v>3071</v>
      </c>
    </row>
    <row r="16" spans="1:4" ht="15.6" x14ac:dyDescent="0.3">
      <c r="A16" s="1"/>
      <c r="B16" s="10" t="s">
        <v>14</v>
      </c>
      <c r="C16" s="11">
        <v>3169.56</v>
      </c>
      <c r="D16" s="12">
        <f>2366+315</f>
        <v>2681</v>
      </c>
    </row>
    <row r="17" spans="1:4" ht="15.6" x14ac:dyDescent="0.3">
      <c r="A17" s="1"/>
      <c r="B17" s="5" t="s">
        <v>15</v>
      </c>
      <c r="C17" s="8">
        <v>2586.44</v>
      </c>
      <c r="D17" s="9">
        <f>2407+273</f>
        <v>2680</v>
      </c>
    </row>
    <row r="18" spans="1:4" ht="16.2" thickBot="1" x14ac:dyDescent="0.35">
      <c r="A18" s="1"/>
      <c r="B18" s="13" t="s">
        <v>16</v>
      </c>
      <c r="C18" s="14">
        <f>SUM(C6:C17)</f>
        <v>50727.72</v>
      </c>
      <c r="D18" s="15">
        <f>SUM(D6:D17)</f>
        <v>48889</v>
      </c>
    </row>
    <row r="19" spans="1:4" x14ac:dyDescent="0.3">
      <c r="A19" s="1"/>
    </row>
    <row r="20" spans="1:4" x14ac:dyDescent="0.3">
      <c r="A20" s="1"/>
    </row>
    <row r="21" spans="1:4" x14ac:dyDescent="0.3">
      <c r="A21" s="1"/>
    </row>
    <row r="22" spans="1:4" x14ac:dyDescent="0.3">
      <c r="A22" s="1"/>
    </row>
    <row r="23" spans="1:4" x14ac:dyDescent="0.3">
      <c r="A23" s="1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Valentina</cp:lastModifiedBy>
  <dcterms:created xsi:type="dcterms:W3CDTF">2013-09-10T13:21:21Z</dcterms:created>
  <dcterms:modified xsi:type="dcterms:W3CDTF">2024-11-18T17:51:16Z</dcterms:modified>
</cp:coreProperties>
</file>