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Alta Tensão\FAMED- Faculdade de Medicina\"/>
    </mc:Choice>
  </mc:AlternateContent>
  <bookViews>
    <workbookView xWindow="0" yWindow="0" windowWidth="23040" windowHeight="9372" firstSheet="1" activeTab="14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6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2024" sheetId="15" r:id="rId14"/>
    <sheet name="GRAFICO" sheetId="9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5" l="1"/>
  <c r="C18" i="15"/>
  <c r="D9" i="14" l="1"/>
  <c r="C18" i="14" l="1"/>
  <c r="D18" i="14"/>
  <c r="D13" i="13"/>
  <c r="D12" i="13"/>
  <c r="D9" i="13" l="1"/>
  <c r="D10" i="13"/>
  <c r="D11" i="13"/>
  <c r="D6" i="13"/>
  <c r="D8" i="13"/>
  <c r="D7" i="13"/>
  <c r="C18" i="13"/>
  <c r="D18" i="13" l="1"/>
  <c r="D9" i="12"/>
  <c r="D10" i="12"/>
  <c r="D11" i="12"/>
  <c r="D12" i="12"/>
  <c r="D13" i="12"/>
  <c r="D14" i="12"/>
  <c r="D15" i="12"/>
  <c r="D17" i="12"/>
  <c r="D16" i="12"/>
  <c r="D8" i="12" l="1"/>
  <c r="D7" i="12"/>
  <c r="D6" i="12"/>
  <c r="C17" i="11"/>
  <c r="D17" i="11"/>
  <c r="D16" i="11"/>
  <c r="D15" i="11"/>
  <c r="D14" i="11"/>
  <c r="D13" i="11"/>
  <c r="D12" i="11"/>
  <c r="C18" i="12"/>
  <c r="C23" i="1" s="1"/>
  <c r="D11" i="11"/>
  <c r="D10" i="11"/>
  <c r="D18" i="12" l="1"/>
  <c r="D23" i="1" s="1"/>
  <c r="D9" i="11"/>
  <c r="D6" i="11" l="1"/>
  <c r="D7" i="11"/>
  <c r="D8" i="11"/>
  <c r="C18" i="11"/>
  <c r="C22" i="1" s="1"/>
  <c r="D18" i="11" l="1"/>
  <c r="D22" i="1" s="1"/>
  <c r="D16" i="10"/>
  <c r="D17" i="10"/>
  <c r="D14" i="10"/>
  <c r="D15" i="10"/>
  <c r="D10" i="10"/>
  <c r="D11" i="10"/>
  <c r="D12" i="10"/>
  <c r="D13" i="10"/>
  <c r="D9" i="10" l="1"/>
  <c r="D8" i="10" l="1"/>
  <c r="D7" i="10"/>
  <c r="D6" i="10"/>
  <c r="C18" i="10"/>
  <c r="C21" i="1" s="1"/>
  <c r="D18" i="2"/>
  <c r="C18" i="2"/>
  <c r="D18" i="10" l="1"/>
  <c r="D21" i="1" s="1"/>
  <c r="D17" i="6"/>
  <c r="D18" i="6" s="1"/>
  <c r="D20" i="1" s="1"/>
  <c r="C18" i="6"/>
  <c r="C20" i="1" s="1"/>
  <c r="D14" i="1" l="1"/>
  <c r="C14" i="1"/>
  <c r="D18" i="8" l="1"/>
  <c r="D19" i="1" s="1"/>
  <c r="C18" i="8"/>
  <c r="C19" i="1" s="1"/>
  <c r="D18" i="7" l="1"/>
  <c r="D18" i="1" s="1"/>
  <c r="C18" i="7"/>
  <c r="C18" i="1" s="1"/>
  <c r="D18" i="5" l="1"/>
  <c r="D17" i="1" s="1"/>
  <c r="C18" i="5"/>
  <c r="C17" i="1" s="1"/>
  <c r="D18" i="4"/>
  <c r="D16" i="1" s="1"/>
  <c r="C18" i="4"/>
  <c r="C16" i="1" s="1"/>
  <c r="D18" i="3"/>
  <c r="D15" i="1" s="1"/>
  <c r="C18" i="3"/>
  <c r="C15" i="1" s="1"/>
</calcChain>
</file>

<file path=xl/sharedStrings.xml><?xml version="1.0" encoding="utf-8"?>
<sst xmlns="http://schemas.openxmlformats.org/spreadsheetml/2006/main" count="231" uniqueCount="21">
  <si>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</si>
  <si>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</si>
  <si>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</si>
  <si>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</si>
  <si>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</si>
  <si>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</si>
  <si>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</si>
  <si>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</si>
  <si>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</si>
  <si>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</si>
  <si>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</si>
  <si>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</si>
  <si>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</si>
  <si>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</si>
  <si>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</si>
  <si>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</si>
  <si>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</si>
  <si>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</si>
  <si>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</si>
  <si>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FAMED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</si>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</sst>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&quot;#,##0.00"/>
  </numFmts>
  <fonts count="1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3" fontId="9" fillId="0" borderId="2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" fontId="9" fillId="3" borderId="0" xfId="0" applyNumberFormat="1" applyFont="1" applyFill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0" fillId="0" borderId="1" xfId="0" applyBorder="1"/>
    <xf numFmtId="3" fontId="9" fillId="3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4" borderId="0" xfId="0" applyNumberFormat="1" applyFont="1" applyFill="1" applyAlignment="1">
      <alignment horizontal="center"/>
    </xf>
    <xf numFmtId="3" fontId="9" fillId="4" borderId="2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17" fontId="9" fillId="0" borderId="3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7" fontId="9" fillId="3" borderId="3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 wrapText="1"/>
    </xf>
    <xf numFmtId="4" fontId="9" fillId="4" borderId="0" xfId="0" applyNumberFormat="1" applyFont="1" applyFill="1" applyAlignment="1">
      <alignment horizontal="center" wrapText="1"/>
    </xf>
    <xf numFmtId="2" fontId="9" fillId="3" borderId="4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666666666666701E-2"/>
          <c:y val="1.2773151958414289E-2"/>
          <c:w val="0.96184823184805079"/>
          <c:h val="0.85266853631373163"/>
        </c:manualLayout>
      </c:layout>
      <c:lineChart>
        <c:grouping val="standar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7938875703649226E-2"/>
                  <c:y val="2.4952771415303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176475628250528E-2"/>
                  <c:y val="2.4281310211149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198428875515693E-2"/>
                  <c:y val="3.0061207378782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7482488717366532E-2"/>
                  <c:y val="-2.864347825342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19385158465638E-2"/>
                  <c:y val="2.3774975969790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464895370124865E-3"/>
                  <c:y val="2.1032091050883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5233527591211593E-2"/>
                  <c:y val="-2.9702241547826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4859327283601123E-2"/>
                  <c:y val="3.3123074295854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223906088164089E-2"/>
                  <c:y val="3.0281941454297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895308305993497E-2"/>
                  <c:y val="-2.781610272668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8113120789172299E-2"/>
                  <c:y val="3.2726610269947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4808061941115086E-4"/>
                  <c:y val="2.9896432829760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2807252424929734E-2"/>
                  <c:y val="0.10166128535808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4947615046176427E-2"/>
                  <c:y val="2.2955774113117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7122900969971891E-2"/>
                  <c:y val="3.2793963018738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FB5-462C-890A-E20D9570868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"R$"#,##0.00</c:formatCode>
                <c:ptCount val="11"/>
                <c:pt idx="0">
                  <c:v>91051.1</c:v>
                </c:pt>
                <c:pt idx="1">
                  <c:v>105073.20999999999</c:v>
                </c:pt>
                <c:pt idx="2">
                  <c:v>146922.15000000002</c:v>
                </c:pt>
                <c:pt idx="3">
                  <c:v>204608.97</c:v>
                </c:pt>
                <c:pt idx="4">
                  <c:v>185498.07000000004</c:v>
                </c:pt>
                <c:pt idx="5">
                  <c:v>309907</c:v>
                </c:pt>
                <c:pt idx="6">
                  <c:v>414179.4200000001</c:v>
                </c:pt>
                <c:pt idx="7">
                  <c:v>281060.37</c:v>
                </c:pt>
                <c:pt idx="8">
                  <c:v>297702.32000000007</c:v>
                </c:pt>
                <c:pt idx="9">
                  <c:v>326365.69999999995</c:v>
                </c:pt>
                <c:pt idx="10">
                  <c:v>313086.24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FB5-462C-890A-E20D9570868C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509065531161991E-2"/>
                  <c:y val="-4.5911548226233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509065531161991E-2"/>
                  <c:y val="-4.919094452810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368702909915832E-2"/>
                  <c:y val="-6.5587926037477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666889803683423E-2"/>
                  <c:y val="-2.9514566716864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644957525350688E-2"/>
                  <c:y val="-3.5511707125624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8272905682924698E-2"/>
                  <c:y val="-2.5405277932687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649398677575429E-2"/>
                  <c:y val="-3.841029444682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875860654389959E-2"/>
                  <c:y val="-3.5377531101232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7913277138935083E-2"/>
                  <c:y val="-3.8791208838241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5649428152408684E-2"/>
                  <c:y val="-3.935275562248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108275328692981E-2"/>
                  <c:y val="-5.309927139622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2486041257901782E-3"/>
                  <c:y val="-4.6069371736844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5.5649428152408684E-2"/>
                  <c:y val="-3.2793963018738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7.2772329122380783E-2"/>
                  <c:y val="-0.108220077961837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FB5-462C-890A-E20D9570868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5.1368702909915832E-2"/>
                  <c:y val="-2.6235170414990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2FB5-462C-890A-E20D9570868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258571</c:v>
                </c:pt>
                <c:pt idx="1">
                  <c:v>271199</c:v>
                </c:pt>
                <c:pt idx="2">
                  <c:v>227807</c:v>
                </c:pt>
                <c:pt idx="3">
                  <c:v>304885</c:v>
                </c:pt>
                <c:pt idx="4">
                  <c:v>284303</c:v>
                </c:pt>
                <c:pt idx="5">
                  <c:v>366643</c:v>
                </c:pt>
                <c:pt idx="6">
                  <c:v>494049</c:v>
                </c:pt>
                <c:pt idx="7">
                  <c:v>372098</c:v>
                </c:pt>
                <c:pt idx="8">
                  <c:v>348073</c:v>
                </c:pt>
                <c:pt idx="9">
                  <c:v>379037</c:v>
                </c:pt>
                <c:pt idx="10">
                  <c:v>404304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2FB5-462C-890A-E20D957086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87733520"/>
        <c:axId val="-1287731888"/>
      </c:lineChart>
      <c:catAx>
        <c:axId val="-12877335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pt-BR"/>
          </a:p>
        </c:txPr>
        <c:crossAx val="-1287731888"/>
        <c:crosses val="autoZero"/>
        <c:auto val="1"/>
        <c:lblAlgn val="ctr"/>
        <c:lblOffset val="100"/>
        <c:noMultiLvlLbl val="0"/>
      </c:catAx>
      <c:valAx>
        <c:axId val="-1287731888"/>
        <c:scaling>
          <c:orientation val="minMax"/>
        </c:scaling>
        <c:delete val="1"/>
        <c:axPos val="l"/>
        <c:numFmt formatCode="&quot;R$&quot;#,##0.00" sourceLinked="1"/>
        <c:majorTickMark val="none"/>
        <c:minorTickMark val="none"/>
        <c:tickLblPos val="nextTo"/>
        <c:crossAx val="-128773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6495791671307752E-2"/>
          <c:y val="1.4892426707085241E-2"/>
          <c:w val="0.21116482311310647"/>
          <c:h val="0.118479366983304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876916829944289E-2"/>
          <c:y val="0.11439588633033942"/>
          <c:w val="0.92788310709925059"/>
          <c:h val="0.68917625003307725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1858954593426536E-2"/>
                  <c:y val="2.4883718321853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83B-407F-9CB0-47588365B9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069963528557079E-2"/>
                  <c:y val="2.728669238913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583056311810047E-2"/>
                  <c:y val="-3.0805280002354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330287510622779E-2"/>
                  <c:y val="2.7679969857889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2630028888513831E-2"/>
                  <c:y val="2.4761491722897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68797225137166E-2"/>
                  <c:y val="2.8573361196273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694302774129003E-2"/>
                  <c:y val="2.4866108247871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4916434156332176E-2"/>
                  <c:y val="2.677604445623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4299373036823133E-2"/>
                  <c:y val="2.2446453501401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7546169909277097E-2"/>
                  <c:y val="2.7766450056175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040583347398444E-2"/>
                  <c:y val="2.7844960484968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969281060497798E-2"/>
                  <c:y val="2.690350967579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A8-41A8-B246-1A90781F7F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22257.99</c:v>
                </c:pt>
                <c:pt idx="1">
                  <c:v>23668.34</c:v>
                </c:pt>
                <c:pt idx="2">
                  <c:v>24267.58</c:v>
                </c:pt>
                <c:pt idx="3">
                  <c:v>25107.98</c:v>
                </c:pt>
                <c:pt idx="4">
                  <c:v>21065.39</c:v>
                </c:pt>
                <c:pt idx="5">
                  <c:v>22651.119999999999</c:v>
                </c:pt>
                <c:pt idx="6">
                  <c:v>24387.81</c:v>
                </c:pt>
                <c:pt idx="7">
                  <c:v>26378</c:v>
                </c:pt>
                <c:pt idx="8">
                  <c:v>28347.91</c:v>
                </c:pt>
                <c:pt idx="9">
                  <c:v>36211.39</c:v>
                </c:pt>
                <c:pt idx="10">
                  <c:v>36272.17</c:v>
                </c:pt>
                <c:pt idx="11">
                  <c:v>25467.3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3A8-41A8-B246-1A90781F7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49082512"/>
        <c:axId val="-124909556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4871060171919769E-2"/>
                  <c:y val="-2.773467001654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A8-41A8-B246-1A90781F7F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91787287129011E-17"/>
                  <c:y val="8.161553342820159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326647564469915E-2"/>
                  <c:y val="2.682208551641173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617557475802628E-2"/>
                  <c:y val="-2.8262452628395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099928053405955E-2"/>
                  <c:y val="-2.9297781774287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331344649020483E-2"/>
                  <c:y val="-2.9079079909150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585460834171124E-2"/>
                  <c:y val="-2.3689013692077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238089297551689E-2"/>
                  <c:y val="-2.9299265205224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489725131050145E-2"/>
                  <c:y val="-2.6533310172778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775549188156647E-3"/>
                  <c:y val="8.144934513443852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3699458770982E-3"/>
                  <c:y val="1.085991268459177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066531641606408E-2"/>
                  <c:y val="-3.2071112212886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30186</c:v>
                </c:pt>
                <c:pt idx="1">
                  <c:v>31747</c:v>
                </c:pt>
                <c:pt idx="2">
                  <c:v>32867</c:v>
                </c:pt>
                <c:pt idx="3">
                  <c:v>33518</c:v>
                </c:pt>
                <c:pt idx="4">
                  <c:v>28260</c:v>
                </c:pt>
                <c:pt idx="5">
                  <c:v>29930</c:v>
                </c:pt>
                <c:pt idx="6">
                  <c:v>31788</c:v>
                </c:pt>
                <c:pt idx="7">
                  <c:v>36103</c:v>
                </c:pt>
                <c:pt idx="8">
                  <c:v>40415</c:v>
                </c:pt>
                <c:pt idx="9">
                  <c:v>45181</c:v>
                </c:pt>
                <c:pt idx="10">
                  <c:v>43921</c:v>
                </c:pt>
                <c:pt idx="11">
                  <c:v>34005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3A8-41A8-B246-1A90781F7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49090128"/>
        <c:axId val="-1249081968"/>
      </c:lineChart>
      <c:dateAx>
        <c:axId val="-124908251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1249095568"/>
        <c:crosses val="autoZero"/>
        <c:auto val="1"/>
        <c:lblOffset val="100"/>
        <c:baseTimeUnit val="months"/>
      </c:dateAx>
      <c:valAx>
        <c:axId val="-1249095568"/>
        <c:scaling>
          <c:orientation val="minMax"/>
          <c:max val="50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-1249082512"/>
        <c:crosses val="autoZero"/>
        <c:crossBetween val="between"/>
        <c:majorUnit val="5000"/>
      </c:valAx>
      <c:valAx>
        <c:axId val="-124908196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-1249090128"/>
        <c:crosses val="max"/>
        <c:crossBetween val="between"/>
      </c:valAx>
      <c:dateAx>
        <c:axId val="-12490901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-124908196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3.3924190277706434E-2"/>
          <c:y val="9.8490803366832552E-2"/>
          <c:w val="0.20146998750039813"/>
          <c:h val="0.1159016705554917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3</xdr:row>
      <xdr:rowOff>85723</xdr:rowOff>
    </xdr:from>
    <xdr:to>
      <xdr:col>15</xdr:col>
      <xdr:colOff>0</xdr:colOff>
      <xdr:row>25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236220</xdr:colOff>
      <xdr:row>2</xdr:row>
      <xdr:rowOff>4736</xdr:rowOff>
    </xdr:from>
    <xdr:to>
      <xdr:col>17</xdr:col>
      <xdr:colOff>289560</xdr:colOff>
      <xdr:row>24</xdr:row>
      <xdr:rowOff>167640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B1" workbookViewId="0">
      <selection activeCell="D26" sqref="D26"/>
    </sheetView>
  </sheetViews>
  <sheetFormatPr defaultColWidth="9.109375" defaultRowHeight="13.8"/>
  <cols>
    <col min="1" max="2" width="25.6640625" style="1" customWidth="1"/>
    <col min="3" max="3" width="22.6640625" style="1" customWidth="1"/>
    <col min="4" max="4" width="25.44140625" style="1" customWidth="1"/>
    <col min="5" max="6" width="22.6640625" style="1" customWidth="1"/>
    <col min="7" max="16384" width="9.109375" style="1"/>
  </cols>
  <sheetData>
    <row r="1" spans="1:6" ht="14.4">
      <c r="A1"/>
      <c r="B1"/>
      <c r="C1"/>
      <c r="D1"/>
    </row>
    <row r="3" spans="1:6" ht="14.4" thickBot="1">
      <c r="F3" s="2"/>
    </row>
    <row r="4" spans="1:6" ht="27.75" customHeight="1" thickBot="1">
      <c r="A4" s="3"/>
      <c r="B4" s="54" t="s">
        <v>19</v>
      </c>
      <c r="C4" s="55"/>
      <c r="D4" s="56"/>
      <c r="F4" s="4"/>
    </row>
    <row r="5" spans="1:6" ht="18" thickTop="1">
      <c r="A5" s="5"/>
      <c r="B5" s="10" t="s">
        <v>0</v>
      </c>
      <c r="C5" s="15" t="s">
        <v>17</v>
      </c>
      <c r="D5" s="16" t="s">
        <v>1</v>
      </c>
    </row>
    <row r="6" spans="1:6" ht="14.4">
      <c r="B6" s="13">
        <v>2004</v>
      </c>
      <c r="C6" s="39">
        <v>94659.96</v>
      </c>
      <c r="D6" s="17">
        <v>260885</v>
      </c>
    </row>
    <row r="7" spans="1:6" ht="14.4">
      <c r="B7" s="10">
        <v>2005</v>
      </c>
      <c r="C7" s="40">
        <v>105750.26</v>
      </c>
      <c r="D7" s="11">
        <v>245485</v>
      </c>
    </row>
    <row r="8" spans="1:6" ht="14.4">
      <c r="B8" s="13">
        <v>2006</v>
      </c>
      <c r="C8" s="39">
        <v>118695.42</v>
      </c>
      <c r="D8" s="17">
        <v>262863</v>
      </c>
    </row>
    <row r="9" spans="1:6" ht="14.4">
      <c r="B9" s="10">
        <v>2007</v>
      </c>
      <c r="C9" s="40">
        <v>101221.91</v>
      </c>
      <c r="D9" s="11">
        <v>262630</v>
      </c>
    </row>
    <row r="10" spans="1:6" ht="14.4">
      <c r="B10" s="13">
        <v>2008</v>
      </c>
      <c r="C10" s="39">
        <v>94512.86</v>
      </c>
      <c r="D10" s="17">
        <v>216270</v>
      </c>
    </row>
    <row r="11" spans="1:6" ht="14.4">
      <c r="B11" s="10">
        <v>2009</v>
      </c>
      <c r="C11" s="40">
        <v>86601.37</v>
      </c>
      <c r="D11" s="11">
        <v>217447</v>
      </c>
    </row>
    <row r="12" spans="1:6" ht="14.4">
      <c r="B12" s="13">
        <v>2010</v>
      </c>
      <c r="C12" s="39">
        <v>79989.3</v>
      </c>
      <c r="D12" s="17">
        <v>232287</v>
      </c>
    </row>
    <row r="13" spans="1:6" ht="14.4">
      <c r="B13" s="10">
        <v>2011</v>
      </c>
      <c r="C13" s="40">
        <v>95522.81</v>
      </c>
      <c r="D13" s="11">
        <v>249161</v>
      </c>
    </row>
    <row r="14" spans="1:6" ht="14.4">
      <c r="B14" s="13">
        <v>2012</v>
      </c>
      <c r="C14" s="39">
        <f>'2012'!C18</f>
        <v>116678.72000000002</v>
      </c>
      <c r="D14" s="17">
        <f>'2012'!D18</f>
        <v>273683</v>
      </c>
    </row>
    <row r="15" spans="1:6" ht="14.4">
      <c r="B15" s="10">
        <v>2013</v>
      </c>
      <c r="C15" s="41">
        <f>'2013'!C18</f>
        <v>91051.1</v>
      </c>
      <c r="D15" s="12">
        <f>'2013'!D18</f>
        <v>258571</v>
      </c>
    </row>
    <row r="16" spans="1:6" ht="14.4">
      <c r="B16" s="13">
        <v>2014</v>
      </c>
      <c r="C16" s="42">
        <f>'2014'!C18</f>
        <v>105073.20999999999</v>
      </c>
      <c r="D16" s="14">
        <f>'2014'!D18</f>
        <v>271199</v>
      </c>
    </row>
    <row r="17" spans="2:4" ht="14.4">
      <c r="B17" s="10">
        <v>2015</v>
      </c>
      <c r="C17" s="40">
        <f>'2015'!C18</f>
        <v>146922.15000000002</v>
      </c>
      <c r="D17" s="11">
        <f>'2015'!D18</f>
        <v>227807</v>
      </c>
    </row>
    <row r="18" spans="2:4" ht="14.4">
      <c r="B18" s="13">
        <v>2016</v>
      </c>
      <c r="C18" s="39">
        <f>'2016'!C18</f>
        <v>204608.97</v>
      </c>
      <c r="D18" s="17">
        <f>'2016'!D18</f>
        <v>304885</v>
      </c>
    </row>
    <row r="19" spans="2:4" ht="14.4">
      <c r="B19" s="10">
        <v>2017</v>
      </c>
      <c r="C19" s="40">
        <f>'2017'!C18</f>
        <v>185498.07000000004</v>
      </c>
      <c r="D19" s="11">
        <f>'2017'!D18</f>
        <v>284303</v>
      </c>
    </row>
    <row r="20" spans="2:4" ht="14.4">
      <c r="B20" s="13">
        <v>2018</v>
      </c>
      <c r="C20" s="39">
        <f>'2018'!C18</f>
        <v>309907</v>
      </c>
      <c r="D20" s="17">
        <f>'2018'!D18</f>
        <v>366643</v>
      </c>
    </row>
    <row r="21" spans="2:4" ht="14.4">
      <c r="B21" s="10">
        <v>2019</v>
      </c>
      <c r="C21" s="41">
        <f>'2019'!C18</f>
        <v>414179.4200000001</v>
      </c>
      <c r="D21" s="12">
        <f>'2019'!D18</f>
        <v>494049</v>
      </c>
    </row>
    <row r="22" spans="2:4" ht="14.4">
      <c r="B22" s="13">
        <v>2020</v>
      </c>
      <c r="C22" s="39">
        <f>'2020'!C18</f>
        <v>281060.37</v>
      </c>
      <c r="D22" s="17">
        <f>'2020'!D18</f>
        <v>372098</v>
      </c>
    </row>
    <row r="23" spans="2:4" ht="14.4">
      <c r="B23" s="10">
        <v>2021</v>
      </c>
      <c r="C23" s="41">
        <f>'2021'!C18</f>
        <v>297702.32000000007</v>
      </c>
      <c r="D23" s="12">
        <f>'2021'!D18</f>
        <v>348073</v>
      </c>
    </row>
    <row r="24" spans="2:4" ht="14.4">
      <c r="B24" s="10">
        <v>2022</v>
      </c>
      <c r="C24" s="41">
        <v>326365.69999999995</v>
      </c>
      <c r="D24" s="12">
        <v>379037</v>
      </c>
    </row>
    <row r="25" spans="2:4" ht="14.4">
      <c r="B25" s="10">
        <v>2023</v>
      </c>
      <c r="C25" s="41">
        <v>313086.24</v>
      </c>
      <c r="D25" s="12">
        <v>404304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B9" sqref="B9:D17"/>
    </sheetView>
  </sheetViews>
  <sheetFormatPr defaultRowHeight="14.4"/>
  <cols>
    <col min="1" max="1" width="21.88671875" customWidth="1"/>
    <col min="2" max="2" width="22.88671875" customWidth="1"/>
    <col min="3" max="3" width="20.44140625" bestFit="1" customWidth="1"/>
    <col min="4" max="4" width="26.6640625" customWidth="1"/>
  </cols>
  <sheetData>
    <row r="2" spans="1:4">
      <c r="A2" s="1"/>
    </row>
    <row r="3" spans="1:4" ht="15" thickBot="1">
      <c r="A3" s="1"/>
    </row>
    <row r="4" spans="1:4" ht="45" thickBot="1">
      <c r="A4" s="3"/>
      <c r="B4" s="54" t="s">
        <v>19</v>
      </c>
      <c r="C4" s="55"/>
      <c r="D4" s="56"/>
    </row>
    <row r="5" spans="1:4" ht="18.600000000000001" thickTop="1">
      <c r="A5" s="5"/>
      <c r="B5" s="7" t="s">
        <v>2</v>
      </c>
      <c r="C5" s="8" t="s">
        <v>18</v>
      </c>
      <c r="D5" s="9" t="s">
        <v>3</v>
      </c>
    </row>
    <row r="6" spans="1:4" ht="15.6">
      <c r="A6" s="1"/>
      <c r="B6" s="23" t="s">
        <v>4</v>
      </c>
      <c r="C6" s="29">
        <v>29786.04</v>
      </c>
      <c r="D6" s="30">
        <f>37645+2544</f>
        <v>40189</v>
      </c>
    </row>
    <row r="7" spans="1:4" ht="15.6">
      <c r="A7" s="1"/>
      <c r="B7" s="18" t="s">
        <v>5</v>
      </c>
      <c r="C7" s="19">
        <v>28842.03</v>
      </c>
      <c r="D7" s="20">
        <f>37632+2769</f>
        <v>40401</v>
      </c>
    </row>
    <row r="8" spans="1:4" ht="15.6">
      <c r="A8" s="1"/>
      <c r="B8" s="23" t="s">
        <v>6</v>
      </c>
      <c r="C8" s="29">
        <v>34421.33</v>
      </c>
      <c r="D8" s="30">
        <f>42347+3390</f>
        <v>45737</v>
      </c>
    </row>
    <row r="9" spans="1:4" ht="15.6">
      <c r="A9" s="1"/>
      <c r="B9" s="18" t="s">
        <v>7</v>
      </c>
      <c r="C9" s="19">
        <v>23998.7</v>
      </c>
      <c r="D9" s="20">
        <f>29731+2547</f>
        <v>32278</v>
      </c>
    </row>
    <row r="10" spans="1:4" ht="15.6">
      <c r="A10" s="33"/>
      <c r="B10" s="23" t="s">
        <v>8</v>
      </c>
      <c r="C10" s="29">
        <v>23620.04</v>
      </c>
      <c r="D10" s="30">
        <f>28418+2324</f>
        <v>30742</v>
      </c>
    </row>
    <row r="11" spans="1:4" ht="15.6">
      <c r="A11" s="33"/>
      <c r="B11" s="18" t="s">
        <v>9</v>
      </c>
      <c r="C11" s="19">
        <v>20992.01</v>
      </c>
      <c r="D11" s="20">
        <f>25686+2047</f>
        <v>27733</v>
      </c>
    </row>
    <row r="12" spans="1:4" ht="15.6">
      <c r="A12" s="1"/>
      <c r="B12" s="23" t="s">
        <v>10</v>
      </c>
      <c r="C12" s="29">
        <v>22030.18</v>
      </c>
      <c r="D12" s="30">
        <f>27305+2201</f>
        <v>29506</v>
      </c>
    </row>
    <row r="13" spans="1:4" ht="15.6">
      <c r="A13" s="1"/>
      <c r="B13" s="18" t="s">
        <v>11</v>
      </c>
      <c r="C13" s="19">
        <v>23624.85</v>
      </c>
      <c r="D13" s="20">
        <f>29418+2372</f>
        <v>31790</v>
      </c>
    </row>
    <row r="14" spans="1:4" ht="15.6">
      <c r="A14" s="1"/>
      <c r="B14" s="23" t="s">
        <v>12</v>
      </c>
      <c r="C14" s="29">
        <v>21611.72</v>
      </c>
      <c r="D14" s="30">
        <f>26198+2147</f>
        <v>28345</v>
      </c>
    </row>
    <row r="15" spans="1:4" ht="15.6">
      <c r="A15" s="1"/>
      <c r="B15" s="18" t="s">
        <v>13</v>
      </c>
      <c r="C15" s="19">
        <v>22046.47</v>
      </c>
      <c r="D15" s="20">
        <f>25658+2144</f>
        <v>27802</v>
      </c>
    </row>
    <row r="16" spans="1:4" ht="15.6">
      <c r="A16" s="1"/>
      <c r="B16" s="23" t="s">
        <v>14</v>
      </c>
      <c r="C16" s="29">
        <v>10421.57</v>
      </c>
      <c r="D16" s="30">
        <f>12409+1028</f>
        <v>13437</v>
      </c>
    </row>
    <row r="17" spans="1:4" ht="15.6">
      <c r="A17" s="1"/>
      <c r="B17" s="18" t="s">
        <v>15</v>
      </c>
      <c r="C17" s="21">
        <f>19665.43</f>
        <v>19665.43</v>
      </c>
      <c r="D17" s="22">
        <f>22246+1892</f>
        <v>24138</v>
      </c>
    </row>
    <row r="18" spans="1:4" ht="16.2" thickBot="1">
      <c r="A18" s="1"/>
      <c r="B18" s="26" t="s">
        <v>16</v>
      </c>
      <c r="C18" s="27">
        <f>SUM(C6:C17)</f>
        <v>281060.37</v>
      </c>
      <c r="D18" s="28">
        <f>SUM(D6:D17)</f>
        <v>372098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opLeftCell="A5" workbookViewId="0">
      <selection sqref="A1:D19"/>
    </sheetView>
  </sheetViews>
  <sheetFormatPr defaultRowHeight="14.4"/>
  <cols>
    <col min="1" max="1" width="32.109375" customWidth="1"/>
    <col min="2" max="2" width="25" customWidth="1"/>
    <col min="3" max="4" width="25.33203125" customWidth="1"/>
  </cols>
  <sheetData>
    <row r="2" spans="1:6">
      <c r="A2" s="1"/>
    </row>
    <row r="3" spans="1:6" ht="15" thickBot="1">
      <c r="A3" s="1"/>
    </row>
    <row r="4" spans="1:6" ht="45" thickBot="1">
      <c r="A4" s="3"/>
      <c r="B4" s="54" t="s">
        <v>19</v>
      </c>
      <c r="C4" s="55"/>
      <c r="D4" s="56"/>
    </row>
    <row r="5" spans="1:6" ht="18.600000000000001" thickTop="1">
      <c r="A5" s="5"/>
      <c r="B5" s="7" t="s">
        <v>2</v>
      </c>
      <c r="C5" s="8" t="s">
        <v>18</v>
      </c>
      <c r="D5" s="9" t="s">
        <v>3</v>
      </c>
    </row>
    <row r="6" spans="1:6" ht="15.6">
      <c r="A6" s="1"/>
      <c r="B6" s="23" t="s">
        <v>4</v>
      </c>
      <c r="C6" s="29">
        <v>27301.59</v>
      </c>
      <c r="D6" s="30">
        <f>28256+2160</f>
        <v>30416</v>
      </c>
    </row>
    <row r="7" spans="1:6" ht="15.6">
      <c r="A7" s="1"/>
      <c r="B7" s="18" t="s">
        <v>5</v>
      </c>
      <c r="C7" s="19">
        <v>26824.23</v>
      </c>
      <c r="D7" s="20">
        <f>30786+2142</f>
        <v>32928</v>
      </c>
    </row>
    <row r="8" spans="1:6" ht="15.6">
      <c r="A8" s="1"/>
      <c r="B8" s="23" t="s">
        <v>6</v>
      </c>
      <c r="C8" s="29">
        <v>21596.3</v>
      </c>
      <c r="D8" s="30">
        <f>25189+2017</f>
        <v>27206</v>
      </c>
    </row>
    <row r="9" spans="1:6" ht="15.6">
      <c r="A9" s="1"/>
      <c r="B9" s="18" t="s">
        <v>7</v>
      </c>
      <c r="C9" s="19">
        <v>24816.47</v>
      </c>
      <c r="D9" s="20">
        <f>2486+30042</f>
        <v>32528</v>
      </c>
      <c r="F9" s="6"/>
    </row>
    <row r="10" spans="1:6" ht="15.6">
      <c r="A10" s="33"/>
      <c r="B10" s="23" t="s">
        <v>8</v>
      </c>
      <c r="C10" s="29">
        <v>20093.41</v>
      </c>
      <c r="D10" s="30">
        <f>2085+25318</f>
        <v>27403</v>
      </c>
      <c r="F10" s="6"/>
    </row>
    <row r="11" spans="1:6" ht="15.6">
      <c r="A11" s="33"/>
      <c r="B11" s="18" t="s">
        <v>9</v>
      </c>
      <c r="C11" s="19">
        <v>20460.240000000002</v>
      </c>
      <c r="D11" s="20">
        <f>2075+24581</f>
        <v>26656</v>
      </c>
      <c r="F11" s="6"/>
    </row>
    <row r="12" spans="1:6" ht="15.6">
      <c r="A12" s="1"/>
      <c r="B12" s="23" t="s">
        <v>10</v>
      </c>
      <c r="C12" s="29">
        <v>20062.32</v>
      </c>
      <c r="D12" s="30">
        <f>1946+23197</f>
        <v>25143</v>
      </c>
      <c r="F12" s="6"/>
    </row>
    <row r="13" spans="1:6" ht="15.6">
      <c r="A13" s="1"/>
      <c r="B13" s="18" t="s">
        <v>11</v>
      </c>
      <c r="C13" s="19">
        <v>25530.6</v>
      </c>
      <c r="D13" s="20">
        <f>2220+28108</f>
        <v>30328</v>
      </c>
      <c r="F13" s="6"/>
    </row>
    <row r="14" spans="1:6" ht="15.6">
      <c r="A14" s="1"/>
      <c r="B14" s="23" t="s">
        <v>12</v>
      </c>
      <c r="C14" s="29">
        <v>25235.63</v>
      </c>
      <c r="D14" s="30">
        <f>2166+26760</f>
        <v>28926</v>
      </c>
      <c r="F14" s="6"/>
    </row>
    <row r="15" spans="1:6" ht="15.6">
      <c r="A15" s="1"/>
      <c r="B15" s="18" t="s">
        <v>13</v>
      </c>
      <c r="C15" s="19">
        <v>26123.22</v>
      </c>
      <c r="D15" s="20">
        <f>2180+24977</f>
        <v>27157</v>
      </c>
      <c r="F15" s="6"/>
    </row>
    <row r="16" spans="1:6" ht="15.6">
      <c r="A16" s="1"/>
      <c r="B16" s="23" t="s">
        <v>14</v>
      </c>
      <c r="C16" s="29">
        <v>31584.09</v>
      </c>
      <c r="D16" s="30">
        <f>2236+28299</f>
        <v>30535</v>
      </c>
      <c r="F16" s="6"/>
    </row>
    <row r="17" spans="1:6" ht="15.6">
      <c r="A17" s="1"/>
      <c r="B17" s="18" t="s">
        <v>15</v>
      </c>
      <c r="C17" s="37">
        <v>28074.22</v>
      </c>
      <c r="D17" s="38">
        <f>2207+26640</f>
        <v>28847</v>
      </c>
      <c r="F17" s="6"/>
    </row>
    <row r="18" spans="1:6" ht="16.2" thickBot="1">
      <c r="A18" s="1"/>
      <c r="B18" s="26" t="s">
        <v>16</v>
      </c>
      <c r="C18" s="27">
        <f>SUM(C6:C17)</f>
        <v>297702.32000000007</v>
      </c>
      <c r="D18" s="28">
        <f>SUM(D6:D17)</f>
        <v>348073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opLeftCell="A4" workbookViewId="0">
      <selection activeCell="C18" sqref="C18:D18"/>
    </sheetView>
  </sheetViews>
  <sheetFormatPr defaultRowHeight="14.4"/>
  <cols>
    <col min="1" max="1" width="26" customWidth="1"/>
    <col min="2" max="2" width="29.44140625" customWidth="1"/>
    <col min="3" max="3" width="20.44140625" bestFit="1" customWidth="1"/>
    <col min="4" max="4" width="26.44140625" bestFit="1" customWidth="1"/>
  </cols>
  <sheetData>
    <row r="2" spans="1:7">
      <c r="A2" s="1"/>
    </row>
    <row r="3" spans="1:7" ht="15" thickBot="1">
      <c r="A3" s="1"/>
    </row>
    <row r="4" spans="1:7" ht="45" thickBot="1">
      <c r="A4" s="3"/>
      <c r="B4" s="54" t="s">
        <v>19</v>
      </c>
      <c r="C4" s="55"/>
      <c r="D4" s="56"/>
    </row>
    <row r="5" spans="1:7" ht="18.600000000000001" thickTop="1">
      <c r="A5" s="5"/>
      <c r="B5" s="7" t="s">
        <v>2</v>
      </c>
      <c r="C5" s="8" t="s">
        <v>18</v>
      </c>
      <c r="D5" s="9" t="s">
        <v>3</v>
      </c>
    </row>
    <row r="6" spans="1:7" ht="15.6">
      <c r="A6" s="1"/>
      <c r="B6" s="23" t="s">
        <v>4</v>
      </c>
      <c r="C6" s="29">
        <v>33743.230000000003</v>
      </c>
      <c r="D6" s="30">
        <f>30311+2513</f>
        <v>32824</v>
      </c>
    </row>
    <row r="7" spans="1:7" ht="15.6">
      <c r="A7" s="1"/>
      <c r="B7" s="18" t="s">
        <v>5</v>
      </c>
      <c r="C7" s="19">
        <v>38421.72</v>
      </c>
      <c r="D7" s="20">
        <f>34977+2478</f>
        <v>37455</v>
      </c>
    </row>
    <row r="8" spans="1:7" ht="15.6">
      <c r="A8" s="1"/>
      <c r="B8" s="23" t="s">
        <v>6</v>
      </c>
      <c r="C8" s="29">
        <v>31079.25</v>
      </c>
      <c r="D8" s="30">
        <f>27263+2043</f>
        <v>29306</v>
      </c>
    </row>
    <row r="9" spans="1:7" ht="15.6">
      <c r="A9" s="1"/>
      <c r="B9" s="18" t="s">
        <v>7</v>
      </c>
      <c r="C9" s="19">
        <v>36323.089999999997</v>
      </c>
      <c r="D9" s="20">
        <f>2518+30966</f>
        <v>33484</v>
      </c>
    </row>
    <row r="10" spans="1:7" ht="15.6">
      <c r="A10" s="33"/>
      <c r="B10" s="23" t="s">
        <v>8</v>
      </c>
      <c r="C10" s="29">
        <v>25383.57</v>
      </c>
      <c r="D10" s="30">
        <f>2100+26225</f>
        <v>28325</v>
      </c>
    </row>
    <row r="11" spans="1:7" ht="15.6">
      <c r="A11" s="33"/>
      <c r="B11" s="18" t="s">
        <v>9</v>
      </c>
      <c r="C11" s="19">
        <v>25155.18</v>
      </c>
      <c r="D11" s="20">
        <f>2583+28676</f>
        <v>31259</v>
      </c>
      <c r="G11" s="6"/>
    </row>
    <row r="12" spans="1:7" ht="15.6">
      <c r="A12" s="1"/>
      <c r="B12" s="23" t="s">
        <v>10</v>
      </c>
      <c r="C12" s="29">
        <v>24128.81</v>
      </c>
      <c r="D12" s="30">
        <f>2400+31237</f>
        <v>33637</v>
      </c>
    </row>
    <row r="13" spans="1:7" ht="15.6">
      <c r="A13" s="1"/>
      <c r="B13" s="18" t="s">
        <v>11</v>
      </c>
      <c r="C13" s="19">
        <v>22700.31</v>
      </c>
      <c r="D13" s="20">
        <f>2175+30294</f>
        <v>32469</v>
      </c>
      <c r="G13" s="6"/>
    </row>
    <row r="14" spans="1:7" ht="15.6">
      <c r="A14" s="1"/>
      <c r="B14" s="23" t="s">
        <v>12</v>
      </c>
      <c r="C14" s="29">
        <v>25213.95</v>
      </c>
      <c r="D14" s="30">
        <v>34836</v>
      </c>
      <c r="F14" s="6"/>
    </row>
    <row r="15" spans="1:7" ht="15.6">
      <c r="A15" s="1"/>
      <c r="B15" s="18" t="s">
        <v>13</v>
      </c>
      <c r="C15" s="19">
        <v>20496.12</v>
      </c>
      <c r="D15" s="20">
        <v>27653</v>
      </c>
    </row>
    <row r="16" spans="1:7" ht="15.6">
      <c r="A16" s="1"/>
      <c r="B16" s="23" t="s">
        <v>14</v>
      </c>
      <c r="C16" s="29">
        <v>20673.11</v>
      </c>
      <c r="D16" s="30">
        <v>27844</v>
      </c>
    </row>
    <row r="17" spans="1:4" ht="15.6">
      <c r="A17" s="1"/>
      <c r="B17" s="18" t="s">
        <v>15</v>
      </c>
      <c r="C17" s="37">
        <v>23047.360000000001</v>
      </c>
      <c r="D17" s="38">
        <v>29945</v>
      </c>
    </row>
    <row r="18" spans="1:4" ht="16.2" thickBot="1">
      <c r="A18" s="1"/>
      <c r="B18" s="26" t="s">
        <v>16</v>
      </c>
      <c r="C18" s="27">
        <f>SUM(C6:C17)</f>
        <v>326365.69999999995</v>
      </c>
      <c r="D18" s="28">
        <f>SUM(D6:D17)</f>
        <v>379037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C18" sqref="C18"/>
    </sheetView>
  </sheetViews>
  <sheetFormatPr defaultRowHeight="14.4"/>
  <cols>
    <col min="1" max="1" width="26" customWidth="1"/>
    <col min="2" max="2" width="29.44140625" customWidth="1"/>
    <col min="3" max="3" width="20.44140625" bestFit="1" customWidth="1"/>
    <col min="4" max="4" width="26.44140625" bestFit="1" customWidth="1"/>
  </cols>
  <sheetData>
    <row r="2" spans="1:7">
      <c r="A2" s="1"/>
    </row>
    <row r="3" spans="1:7" ht="15" thickBot="1">
      <c r="A3" s="1"/>
    </row>
    <row r="4" spans="1:7" ht="45" thickBot="1">
      <c r="A4" s="3"/>
      <c r="B4" s="54" t="s">
        <v>19</v>
      </c>
      <c r="C4" s="55"/>
      <c r="D4" s="56"/>
    </row>
    <row r="5" spans="1:7" ht="18.600000000000001" thickTop="1">
      <c r="A5" s="5"/>
      <c r="B5" s="7" t="s">
        <v>2</v>
      </c>
      <c r="C5" s="8" t="s">
        <v>18</v>
      </c>
      <c r="D5" s="9" t="s">
        <v>3</v>
      </c>
    </row>
    <row r="6" spans="1:7" ht="15.6">
      <c r="A6" s="1"/>
      <c r="B6" s="23" t="s">
        <v>4</v>
      </c>
      <c r="C6" s="29">
        <v>24648.5</v>
      </c>
      <c r="D6" s="30">
        <v>33054</v>
      </c>
    </row>
    <row r="7" spans="1:7" ht="15.6">
      <c r="A7" s="1"/>
      <c r="B7" s="18" t="s">
        <v>5</v>
      </c>
      <c r="C7" s="19">
        <v>28906.59</v>
      </c>
      <c r="D7" s="20">
        <v>37475</v>
      </c>
    </row>
    <row r="8" spans="1:7" ht="15.6">
      <c r="A8" s="1"/>
      <c r="B8" s="23" t="s">
        <v>6</v>
      </c>
      <c r="C8" s="29">
        <v>34363.5</v>
      </c>
      <c r="D8" s="30">
        <v>36086</v>
      </c>
    </row>
    <row r="9" spans="1:7" ht="15.6">
      <c r="A9" s="1"/>
      <c r="B9" s="18" t="s">
        <v>7</v>
      </c>
      <c r="C9" s="19">
        <v>38622.97</v>
      </c>
      <c r="D9" s="20">
        <f>4092+44083</f>
        <v>48175</v>
      </c>
    </row>
    <row r="10" spans="1:7" ht="15.6">
      <c r="A10" s="33"/>
      <c r="B10" s="23" t="s">
        <v>8</v>
      </c>
      <c r="C10" s="29">
        <v>23138.47</v>
      </c>
      <c r="D10" s="30">
        <v>31218</v>
      </c>
    </row>
    <row r="11" spans="1:7" ht="15.6">
      <c r="A11" s="33"/>
      <c r="B11" s="18" t="s">
        <v>9</v>
      </c>
      <c r="C11" s="19">
        <v>22257.99</v>
      </c>
      <c r="D11" s="20">
        <v>30186</v>
      </c>
      <c r="G11" s="6"/>
    </row>
    <row r="12" spans="1:7" ht="15.6">
      <c r="A12" s="1"/>
      <c r="B12" s="23" t="s">
        <v>10</v>
      </c>
      <c r="C12" s="29">
        <v>23668.34</v>
      </c>
      <c r="D12" s="30">
        <v>31747</v>
      </c>
    </row>
    <row r="13" spans="1:7" ht="15.6">
      <c r="A13" s="1"/>
      <c r="B13" s="18" t="s">
        <v>11</v>
      </c>
      <c r="C13" s="19">
        <v>24267.58</v>
      </c>
      <c r="D13" s="20">
        <v>32867</v>
      </c>
      <c r="G13" s="6"/>
    </row>
    <row r="14" spans="1:7" ht="15.6">
      <c r="A14" s="1"/>
      <c r="B14" s="23" t="s">
        <v>12</v>
      </c>
      <c r="C14" s="29">
        <v>25107.98</v>
      </c>
      <c r="D14" s="30">
        <v>33518</v>
      </c>
      <c r="F14" s="6"/>
    </row>
    <row r="15" spans="1:7" ht="15.6">
      <c r="A15" s="1"/>
      <c r="B15" s="18" t="s">
        <v>13</v>
      </c>
      <c r="C15" s="19">
        <v>21065.39</v>
      </c>
      <c r="D15" s="20">
        <v>28260</v>
      </c>
    </row>
    <row r="16" spans="1:7" ht="15.6">
      <c r="A16" s="1"/>
      <c r="B16" s="23" t="s">
        <v>14</v>
      </c>
      <c r="C16" s="29">
        <v>22651.119999999999</v>
      </c>
      <c r="D16" s="30">
        <v>29930</v>
      </c>
    </row>
    <row r="17" spans="1:4" ht="15.6">
      <c r="A17" s="1"/>
      <c r="B17" s="18" t="s">
        <v>15</v>
      </c>
      <c r="C17" s="52">
        <v>24387.81</v>
      </c>
      <c r="D17" s="38">
        <v>31788</v>
      </c>
    </row>
    <row r="18" spans="1:4" ht="16.2" thickBot="1">
      <c r="A18" s="1"/>
      <c r="B18" s="26" t="s">
        <v>16</v>
      </c>
      <c r="C18" s="27">
        <f>SUM(C6:C17)</f>
        <v>313086.24</v>
      </c>
      <c r="D18" s="28">
        <f>SUM(D6:D17)</f>
        <v>404304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F9" sqref="F9"/>
    </sheetView>
  </sheetViews>
  <sheetFormatPr defaultRowHeight="14.4"/>
  <cols>
    <col min="1" max="1" width="26" customWidth="1"/>
    <col min="2" max="2" width="29.44140625" customWidth="1"/>
    <col min="3" max="3" width="20.44140625" bestFit="1" customWidth="1"/>
    <col min="4" max="4" width="26.44140625" bestFit="1" customWidth="1"/>
  </cols>
  <sheetData>
    <row r="2" spans="1:7">
      <c r="A2" s="1"/>
    </row>
    <row r="3" spans="1:7" ht="15" thickBot="1">
      <c r="A3" s="1"/>
    </row>
    <row r="4" spans="1:7" ht="45" thickBot="1">
      <c r="A4" s="3"/>
      <c r="B4" s="54" t="s">
        <v>19</v>
      </c>
      <c r="C4" s="55"/>
      <c r="D4" s="56"/>
    </row>
    <row r="5" spans="1:7" ht="18.600000000000001" thickTop="1">
      <c r="A5" s="5"/>
      <c r="B5" s="7" t="s">
        <v>2</v>
      </c>
      <c r="C5" s="8" t="s">
        <v>18</v>
      </c>
      <c r="D5" s="9" t="s">
        <v>3</v>
      </c>
    </row>
    <row r="6" spans="1:7" ht="15.6">
      <c r="A6" s="1"/>
      <c r="B6" s="23" t="s">
        <v>4</v>
      </c>
      <c r="C6" s="29">
        <v>26378</v>
      </c>
      <c r="D6" s="30">
        <v>36103</v>
      </c>
    </row>
    <row r="7" spans="1:7" ht="15.6">
      <c r="A7" s="1"/>
      <c r="B7" s="18" t="s">
        <v>5</v>
      </c>
      <c r="C7" s="19">
        <v>28347.91</v>
      </c>
      <c r="D7" s="20">
        <v>40415</v>
      </c>
    </row>
    <row r="8" spans="1:7" ht="16.2" thickBot="1">
      <c r="A8" s="1"/>
      <c r="B8" s="23" t="s">
        <v>6</v>
      </c>
      <c r="C8" s="53">
        <v>36211.39</v>
      </c>
      <c r="D8" s="50">
        <v>45181</v>
      </c>
    </row>
    <row r="9" spans="1:7" ht="16.2" thickBot="1">
      <c r="A9" s="1"/>
      <c r="B9" s="18" t="s">
        <v>7</v>
      </c>
      <c r="C9" s="58">
        <v>36272.17</v>
      </c>
      <c r="D9" s="57">
        <v>43921</v>
      </c>
    </row>
    <row r="10" spans="1:7" ht="16.2" thickBot="1">
      <c r="A10" s="33"/>
      <c r="B10" s="23" t="s">
        <v>8</v>
      </c>
      <c r="C10" s="51">
        <v>25467.3</v>
      </c>
      <c r="D10" s="50">
        <v>34005</v>
      </c>
    </row>
    <row r="11" spans="1:7" ht="15.6">
      <c r="A11" s="33"/>
      <c r="B11" s="18" t="s">
        <v>9</v>
      </c>
      <c r="C11" s="19">
        <v>0</v>
      </c>
      <c r="D11" s="20">
        <v>0</v>
      </c>
      <c r="G11" s="6"/>
    </row>
    <row r="12" spans="1:7" ht="15.6">
      <c r="A12" s="1"/>
      <c r="B12" s="23" t="s">
        <v>10</v>
      </c>
      <c r="C12" s="29">
        <v>0</v>
      </c>
      <c r="D12" s="30">
        <v>0</v>
      </c>
    </row>
    <row r="13" spans="1:7" ht="15.6">
      <c r="A13" s="1"/>
      <c r="B13" s="18" t="s">
        <v>11</v>
      </c>
      <c r="C13" s="19">
        <v>0</v>
      </c>
      <c r="D13" s="20">
        <v>0</v>
      </c>
      <c r="G13" s="6"/>
    </row>
    <row r="14" spans="1:7" ht="15.6">
      <c r="A14" s="1"/>
      <c r="B14" s="23" t="s">
        <v>12</v>
      </c>
      <c r="C14" s="29">
        <v>0</v>
      </c>
      <c r="D14" s="30">
        <v>0</v>
      </c>
      <c r="F14" s="6"/>
    </row>
    <row r="15" spans="1:7" ht="15.6">
      <c r="A15" s="1"/>
      <c r="B15" s="18" t="s">
        <v>13</v>
      </c>
      <c r="C15" s="19">
        <v>0</v>
      </c>
      <c r="D15" s="20">
        <v>0</v>
      </c>
    </row>
    <row r="16" spans="1:7" ht="15.6">
      <c r="A16" s="1"/>
      <c r="B16" s="23" t="s">
        <v>14</v>
      </c>
      <c r="C16" s="29">
        <v>0</v>
      </c>
      <c r="D16" s="30">
        <v>0</v>
      </c>
    </row>
    <row r="17" spans="1:4" ht="15.6">
      <c r="A17" s="1"/>
      <c r="B17" s="18" t="s">
        <v>15</v>
      </c>
      <c r="C17" s="52">
        <v>0</v>
      </c>
      <c r="D17" s="38">
        <v>0</v>
      </c>
    </row>
    <row r="18" spans="1:4" ht="16.2" thickBot="1">
      <c r="A18" s="1"/>
      <c r="B18" s="26" t="s">
        <v>16</v>
      </c>
      <c r="C18" s="27">
        <f>SUM(C6:C17)</f>
        <v>152676.76999999999</v>
      </c>
      <c r="D18" s="28">
        <f>SUM(D6:D17)</f>
        <v>199625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C1" workbookViewId="0">
      <selection activeCell="C17" sqref="C17:D17"/>
    </sheetView>
  </sheetViews>
  <sheetFormatPr defaultColWidth="9.109375"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5">
      <c r="A1"/>
    </row>
    <row r="3" spans="1:5" ht="15" thickBot="1"/>
    <row r="4" spans="1:5" ht="22.5" customHeight="1" thickBot="1">
      <c r="A4" s="3"/>
      <c r="B4" s="54" t="s">
        <v>19</v>
      </c>
      <c r="C4" s="55"/>
      <c r="D4" s="56"/>
    </row>
    <row r="5" spans="1:5" ht="18.600000000000001" thickTop="1">
      <c r="A5" s="5"/>
      <c r="B5" s="7" t="s">
        <v>2</v>
      </c>
      <c r="C5" s="44" t="s">
        <v>18</v>
      </c>
      <c r="D5" s="9" t="s">
        <v>3</v>
      </c>
    </row>
    <row r="6" spans="1:5" ht="16.2" thickBot="1">
      <c r="A6" s="33"/>
      <c r="B6" s="46">
        <v>45078</v>
      </c>
      <c r="C6" s="47">
        <v>22257.99</v>
      </c>
      <c r="D6" s="45">
        <v>30186</v>
      </c>
      <c r="E6" t="s">
        <v>20</v>
      </c>
    </row>
    <row r="7" spans="1:5" ht="16.2" thickBot="1">
      <c r="B7" s="48">
        <v>45108</v>
      </c>
      <c r="C7" s="49">
        <v>23668.34</v>
      </c>
      <c r="D7" s="50">
        <v>31747</v>
      </c>
      <c r="E7" s="43"/>
    </row>
    <row r="8" spans="1:5" ht="16.2" thickBot="1">
      <c r="A8" s="33"/>
      <c r="B8" s="48">
        <v>45139</v>
      </c>
      <c r="C8" s="49">
        <v>24267.58</v>
      </c>
      <c r="D8" s="50">
        <v>32867</v>
      </c>
    </row>
    <row r="9" spans="1:5" ht="16.2" thickBot="1">
      <c r="B9" s="48">
        <v>45170</v>
      </c>
      <c r="C9" s="49">
        <v>25107.98</v>
      </c>
      <c r="D9" s="50">
        <v>33518</v>
      </c>
    </row>
    <row r="10" spans="1:5" ht="16.2" thickBot="1">
      <c r="B10" s="48">
        <v>45200</v>
      </c>
      <c r="C10" s="49">
        <v>21065.39</v>
      </c>
      <c r="D10" s="50">
        <v>28260</v>
      </c>
    </row>
    <row r="11" spans="1:5" ht="16.2" thickBot="1">
      <c r="B11" s="48">
        <v>45231</v>
      </c>
      <c r="C11" s="49">
        <v>22651.119999999999</v>
      </c>
      <c r="D11" s="50">
        <v>29930</v>
      </c>
    </row>
    <row r="12" spans="1:5" ht="16.2" thickBot="1">
      <c r="B12" s="48">
        <v>45261</v>
      </c>
      <c r="C12" s="51">
        <v>24387.81</v>
      </c>
      <c r="D12" s="50">
        <v>31788</v>
      </c>
    </row>
    <row r="13" spans="1:5" ht="16.2" thickBot="1">
      <c r="B13" s="48">
        <v>45292</v>
      </c>
      <c r="C13" s="51">
        <v>26378</v>
      </c>
      <c r="D13" s="50">
        <v>36103</v>
      </c>
    </row>
    <row r="14" spans="1:5" ht="16.2" thickBot="1">
      <c r="B14" s="48">
        <v>45323</v>
      </c>
      <c r="C14" s="51">
        <v>28347.91</v>
      </c>
      <c r="D14" s="50">
        <v>40415</v>
      </c>
    </row>
    <row r="15" spans="1:5" ht="16.2" thickBot="1">
      <c r="B15" s="48">
        <v>45352</v>
      </c>
      <c r="C15" s="51">
        <v>36211.39</v>
      </c>
      <c r="D15" s="50">
        <v>45181</v>
      </c>
    </row>
    <row r="16" spans="1:5" ht="16.2" thickBot="1">
      <c r="B16" s="48">
        <v>45383</v>
      </c>
      <c r="C16" s="51">
        <v>36272.17</v>
      </c>
      <c r="D16" s="50">
        <v>43921</v>
      </c>
    </row>
    <row r="17" spans="2:4" ht="16.2" thickBot="1">
      <c r="B17" s="48">
        <v>45413</v>
      </c>
      <c r="C17" s="51">
        <v>25467.3</v>
      </c>
      <c r="D17" s="50">
        <v>34005</v>
      </c>
    </row>
    <row r="22" spans="2:4">
      <c r="C22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>
      <c r="A1"/>
    </row>
    <row r="3" spans="1:4" ht="15" thickBot="1"/>
    <row r="4" spans="1:4" ht="22.5" customHeight="1" thickBot="1">
      <c r="A4" s="3"/>
      <c r="B4" s="54" t="s">
        <v>19</v>
      </c>
      <c r="C4" s="55"/>
      <c r="D4" s="56"/>
    </row>
    <row r="5" spans="1:4" ht="18.600000000000001" thickTop="1">
      <c r="A5" s="5"/>
      <c r="B5" s="7" t="s">
        <v>2</v>
      </c>
      <c r="C5" s="8" t="s">
        <v>18</v>
      </c>
      <c r="D5" s="9" t="s">
        <v>3</v>
      </c>
    </row>
    <row r="6" spans="1:4" ht="15.6">
      <c r="B6" s="23" t="s">
        <v>4</v>
      </c>
      <c r="C6" s="29">
        <v>6698.71</v>
      </c>
      <c r="D6" s="30">
        <v>17225</v>
      </c>
    </row>
    <row r="7" spans="1:4" ht="15.6">
      <c r="B7" s="18" t="s">
        <v>5</v>
      </c>
      <c r="C7" s="19">
        <v>7841.17</v>
      </c>
      <c r="D7" s="20">
        <v>21108</v>
      </c>
    </row>
    <row r="8" spans="1:4" ht="15.6">
      <c r="B8" s="23" t="s">
        <v>6</v>
      </c>
      <c r="C8" s="29">
        <v>13683.6</v>
      </c>
      <c r="D8" s="30">
        <v>29997</v>
      </c>
    </row>
    <row r="9" spans="1:4" ht="15.6">
      <c r="B9" s="18" t="s">
        <v>7</v>
      </c>
      <c r="C9" s="19">
        <v>11053.54</v>
      </c>
      <c r="D9" s="20">
        <v>26025</v>
      </c>
    </row>
    <row r="10" spans="1:4" ht="15.6">
      <c r="B10" s="23" t="s">
        <v>8</v>
      </c>
      <c r="C10" s="29">
        <v>9807.15</v>
      </c>
      <c r="D10" s="30">
        <v>21879</v>
      </c>
    </row>
    <row r="11" spans="1:4" ht="15.6">
      <c r="B11" s="18" t="s">
        <v>9</v>
      </c>
      <c r="C11" s="19">
        <v>10157.99</v>
      </c>
      <c r="D11" s="20">
        <v>24024</v>
      </c>
    </row>
    <row r="12" spans="1:4" ht="15.6">
      <c r="B12" s="23" t="s">
        <v>10</v>
      </c>
      <c r="C12" s="29">
        <v>9036.66</v>
      </c>
      <c r="D12" s="30">
        <v>22553</v>
      </c>
    </row>
    <row r="13" spans="1:4" ht="15.6">
      <c r="B13" s="18" t="s">
        <v>11</v>
      </c>
      <c r="C13" s="19">
        <v>7981.83</v>
      </c>
      <c r="D13" s="20">
        <v>19534</v>
      </c>
    </row>
    <row r="14" spans="1:4" ht="15.6">
      <c r="B14" s="23" t="s">
        <v>12</v>
      </c>
      <c r="C14" s="29">
        <v>7910.13</v>
      </c>
      <c r="D14" s="30">
        <v>18553</v>
      </c>
    </row>
    <row r="15" spans="1:4" ht="15.6">
      <c r="B15" s="18" t="s">
        <v>13</v>
      </c>
      <c r="C15" s="21">
        <v>8004.39</v>
      </c>
      <c r="D15" s="22">
        <v>17659</v>
      </c>
    </row>
    <row r="16" spans="1:4" ht="15.6">
      <c r="B16" s="23" t="s">
        <v>14</v>
      </c>
      <c r="C16" s="24">
        <v>10455.280000000001</v>
      </c>
      <c r="D16" s="25">
        <v>23128</v>
      </c>
    </row>
    <row r="17" spans="2:4" ht="15.6">
      <c r="B17" s="18" t="s">
        <v>15</v>
      </c>
      <c r="C17" s="21">
        <v>14048.27</v>
      </c>
      <c r="D17" s="22">
        <v>31998</v>
      </c>
    </row>
    <row r="18" spans="2:4" ht="16.2" thickBot="1">
      <c r="B18" s="31" t="s">
        <v>16</v>
      </c>
      <c r="C18" s="27">
        <f>SUM(C6:C17)</f>
        <v>116678.72000000002</v>
      </c>
      <c r="D18" s="32">
        <f>SUM(D6:D17)</f>
        <v>273683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>
      <c r="A1"/>
    </row>
    <row r="3" spans="1:4" ht="15" thickBot="1"/>
    <row r="4" spans="1:4" ht="22.5" customHeight="1" thickBot="1">
      <c r="A4" s="3"/>
      <c r="B4" s="54" t="s">
        <v>19</v>
      </c>
      <c r="C4" s="55"/>
      <c r="D4" s="56"/>
    </row>
    <row r="5" spans="1:4" ht="18.600000000000001" thickTop="1">
      <c r="A5" s="5"/>
      <c r="B5" s="7" t="s">
        <v>2</v>
      </c>
      <c r="C5" s="8" t="s">
        <v>18</v>
      </c>
      <c r="D5" s="9" t="s">
        <v>3</v>
      </c>
    </row>
    <row r="6" spans="1:4" ht="15.6">
      <c r="B6" s="23" t="s">
        <v>4</v>
      </c>
      <c r="C6" s="29">
        <v>9931.7800000000007</v>
      </c>
      <c r="D6" s="30">
        <v>22879</v>
      </c>
    </row>
    <row r="7" spans="1:4" ht="15.6">
      <c r="B7" s="18" t="s">
        <v>5</v>
      </c>
      <c r="C7" s="19">
        <v>9515.9</v>
      </c>
      <c r="D7" s="20">
        <v>27806</v>
      </c>
    </row>
    <row r="8" spans="1:4" ht="15.6">
      <c r="B8" s="23" t="s">
        <v>6</v>
      </c>
      <c r="C8" s="29">
        <v>7981.59</v>
      </c>
      <c r="D8" s="30">
        <v>22930</v>
      </c>
    </row>
    <row r="9" spans="1:4" ht="15.6">
      <c r="B9" s="18" t="s">
        <v>7</v>
      </c>
      <c r="C9" s="19">
        <v>6367.78</v>
      </c>
      <c r="D9" s="20">
        <v>18765</v>
      </c>
    </row>
    <row r="10" spans="1:4" ht="15.6">
      <c r="B10" s="23" t="s">
        <v>8</v>
      </c>
      <c r="C10" s="29">
        <v>6643.26</v>
      </c>
      <c r="D10" s="30">
        <v>19497</v>
      </c>
    </row>
    <row r="11" spans="1:4" ht="15.6">
      <c r="B11" s="18" t="s">
        <v>9</v>
      </c>
      <c r="C11" s="19">
        <v>6554.39</v>
      </c>
      <c r="D11" s="20">
        <v>19687</v>
      </c>
    </row>
    <row r="12" spans="1:4" ht="15.6">
      <c r="B12" s="23" t="s">
        <v>10</v>
      </c>
      <c r="C12" s="29">
        <v>6940.62</v>
      </c>
      <c r="D12" s="30">
        <v>21003</v>
      </c>
    </row>
    <row r="13" spans="1:4" ht="15.6">
      <c r="B13" s="18" t="s">
        <v>11</v>
      </c>
      <c r="C13" s="19">
        <v>8274.0400000000009</v>
      </c>
      <c r="D13" s="20">
        <v>24868</v>
      </c>
    </row>
    <row r="14" spans="1:4" ht="15.6">
      <c r="B14" s="23" t="s">
        <v>12</v>
      </c>
      <c r="C14" s="29">
        <v>6049.01</v>
      </c>
      <c r="D14" s="30">
        <v>18997</v>
      </c>
    </row>
    <row r="15" spans="1:4" ht="15.6">
      <c r="B15" s="18" t="s">
        <v>13</v>
      </c>
      <c r="C15" s="21">
        <v>5577.66</v>
      </c>
      <c r="D15" s="22">
        <v>16630</v>
      </c>
    </row>
    <row r="16" spans="1:4" ht="15.6">
      <c r="B16" s="23" t="s">
        <v>14</v>
      </c>
      <c r="C16" s="24">
        <v>7540.75</v>
      </c>
      <c r="D16" s="25">
        <v>20371</v>
      </c>
    </row>
    <row r="17" spans="2:4" ht="15.6">
      <c r="B17" s="18" t="s">
        <v>15</v>
      </c>
      <c r="C17" s="21">
        <v>9674.32</v>
      </c>
      <c r="D17" s="22">
        <v>25138</v>
      </c>
    </row>
    <row r="18" spans="2:4" ht="16.2" thickBot="1">
      <c r="B18" s="31" t="s">
        <v>16</v>
      </c>
      <c r="C18" s="27">
        <f>SUM(C6:C17)</f>
        <v>91051.1</v>
      </c>
      <c r="D18" s="32">
        <f>SUM(D6:D17)</f>
        <v>258571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>
      <c r="A1"/>
    </row>
    <row r="3" spans="1:4" ht="15" thickBot="1"/>
    <row r="4" spans="1:4" ht="22.5" customHeight="1" thickBot="1">
      <c r="A4" s="3"/>
      <c r="B4" s="54" t="s">
        <v>19</v>
      </c>
      <c r="C4" s="55"/>
      <c r="D4" s="56"/>
    </row>
    <row r="5" spans="1:4" ht="18.600000000000001" thickTop="1">
      <c r="A5" s="5"/>
      <c r="B5" s="7" t="s">
        <v>2</v>
      </c>
      <c r="C5" s="8" t="s">
        <v>18</v>
      </c>
      <c r="D5" s="9" t="s">
        <v>3</v>
      </c>
    </row>
    <row r="6" spans="1:4" ht="15.6">
      <c r="B6" s="23" t="s">
        <v>4</v>
      </c>
      <c r="C6" s="29">
        <v>10537.35</v>
      </c>
      <c r="D6" s="30">
        <v>24572</v>
      </c>
    </row>
    <row r="7" spans="1:4" ht="15.6">
      <c r="B7" s="18" t="s">
        <v>5</v>
      </c>
      <c r="C7" s="19">
        <v>13635.22</v>
      </c>
      <c r="D7" s="20">
        <v>33910</v>
      </c>
    </row>
    <row r="8" spans="1:4" ht="15.6">
      <c r="B8" s="23" t="s">
        <v>6</v>
      </c>
      <c r="C8" s="29">
        <v>5124.41</v>
      </c>
      <c r="D8" s="30">
        <v>17035</v>
      </c>
    </row>
    <row r="9" spans="1:4" ht="15.6">
      <c r="B9" s="18" t="s">
        <v>7</v>
      </c>
      <c r="C9" s="19">
        <v>9294.3700000000008</v>
      </c>
      <c r="D9" s="20">
        <v>24098</v>
      </c>
    </row>
    <row r="10" spans="1:4" ht="15.6">
      <c r="B10" s="23" t="s">
        <v>8</v>
      </c>
      <c r="C10" s="29">
        <v>8039.58</v>
      </c>
      <c r="D10" s="30">
        <v>20388</v>
      </c>
    </row>
    <row r="11" spans="1:4" ht="15.6">
      <c r="B11" s="18" t="s">
        <v>9</v>
      </c>
      <c r="C11" s="19">
        <v>8576.06</v>
      </c>
      <c r="D11" s="20">
        <v>22745</v>
      </c>
    </row>
    <row r="12" spans="1:4" ht="15.6">
      <c r="B12" s="23" t="s">
        <v>10</v>
      </c>
      <c r="C12" s="29">
        <v>8116.4</v>
      </c>
      <c r="D12" s="30">
        <v>20949</v>
      </c>
    </row>
    <row r="13" spans="1:4" ht="15.6">
      <c r="B13" s="18" t="s">
        <v>11</v>
      </c>
      <c r="C13" s="19">
        <v>7176.57</v>
      </c>
      <c r="D13" s="20">
        <v>19603</v>
      </c>
    </row>
    <row r="14" spans="1:4" ht="15.6">
      <c r="B14" s="23" t="s">
        <v>12</v>
      </c>
      <c r="C14" s="29">
        <v>7553.38</v>
      </c>
      <c r="D14" s="30">
        <v>19729</v>
      </c>
    </row>
    <row r="15" spans="1:4" ht="15.6">
      <c r="B15" s="18" t="s">
        <v>13</v>
      </c>
      <c r="C15" s="21">
        <v>7891.74</v>
      </c>
      <c r="D15" s="22">
        <v>19475</v>
      </c>
    </row>
    <row r="16" spans="1:4" ht="15.6">
      <c r="B16" s="23" t="s">
        <v>14</v>
      </c>
      <c r="C16" s="24">
        <v>8896.26</v>
      </c>
      <c r="D16" s="25">
        <v>23980</v>
      </c>
    </row>
    <row r="17" spans="2:4" ht="15.6">
      <c r="B17" s="18" t="s">
        <v>15</v>
      </c>
      <c r="C17" s="21">
        <v>10231.870000000001</v>
      </c>
      <c r="D17" s="22">
        <v>24715</v>
      </c>
    </row>
    <row r="18" spans="2:4" ht="18" customHeight="1" thickBot="1">
      <c r="B18" s="31" t="s">
        <v>16</v>
      </c>
      <c r="C18" s="27">
        <f>SUM(C6:C17)</f>
        <v>105073.20999999999</v>
      </c>
      <c r="D18" s="32">
        <f>SUM(D6:D17)</f>
        <v>271199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>
      <c r="A1"/>
    </row>
    <row r="3" spans="1:4" ht="15" thickBot="1"/>
    <row r="4" spans="1:4" ht="22.5" customHeight="1" thickBot="1">
      <c r="A4" s="3"/>
      <c r="B4" s="54" t="s">
        <v>19</v>
      </c>
      <c r="C4" s="55"/>
      <c r="D4" s="56"/>
    </row>
    <row r="5" spans="1:4" ht="18.600000000000001" thickTop="1">
      <c r="A5" s="5"/>
      <c r="B5" s="7" t="s">
        <v>2</v>
      </c>
      <c r="C5" s="8" t="s">
        <v>18</v>
      </c>
      <c r="D5" s="9" t="s">
        <v>3</v>
      </c>
    </row>
    <row r="6" spans="1:4" ht="15.6">
      <c r="B6" s="23" t="s">
        <v>4</v>
      </c>
      <c r="C6" s="29">
        <v>7892.56</v>
      </c>
      <c r="D6" s="30">
        <v>16377</v>
      </c>
    </row>
    <row r="7" spans="1:4" ht="15.6">
      <c r="B7" s="18" t="s">
        <v>5</v>
      </c>
      <c r="C7" s="19">
        <v>8168.02</v>
      </c>
      <c r="D7" s="20">
        <v>16750</v>
      </c>
    </row>
    <row r="8" spans="1:4" ht="15.6">
      <c r="B8" s="23" t="s">
        <v>6</v>
      </c>
      <c r="C8" s="29">
        <v>15401.94</v>
      </c>
      <c r="D8" s="30">
        <v>24751</v>
      </c>
    </row>
    <row r="9" spans="1:4" ht="15.6">
      <c r="B9" s="18" t="s">
        <v>7</v>
      </c>
      <c r="C9" s="19">
        <v>13178.02</v>
      </c>
      <c r="D9" s="20">
        <v>19445</v>
      </c>
    </row>
    <row r="10" spans="1:4" ht="15.6">
      <c r="B10" s="23" t="s">
        <v>8</v>
      </c>
      <c r="C10" s="29">
        <v>12536.15</v>
      </c>
      <c r="D10" s="30">
        <v>17198</v>
      </c>
    </row>
    <row r="11" spans="1:4" ht="15.6">
      <c r="B11" s="18" t="s">
        <v>9</v>
      </c>
      <c r="C11" s="19">
        <v>12399.4</v>
      </c>
      <c r="D11" s="20">
        <v>18722</v>
      </c>
    </row>
    <row r="12" spans="1:4" ht="15.6">
      <c r="B12" s="23" t="s">
        <v>10</v>
      </c>
      <c r="C12" s="29">
        <v>13610.77</v>
      </c>
      <c r="D12" s="30">
        <v>20641</v>
      </c>
    </row>
    <row r="13" spans="1:4" ht="15.6">
      <c r="B13" s="18" t="s">
        <v>11</v>
      </c>
      <c r="C13" s="19">
        <v>12273.17</v>
      </c>
      <c r="D13" s="20">
        <v>17888</v>
      </c>
    </row>
    <row r="14" spans="1:4" ht="15.6">
      <c r="B14" s="23" t="s">
        <v>12</v>
      </c>
      <c r="C14" s="29">
        <v>11369.21</v>
      </c>
      <c r="D14" s="30">
        <v>16833</v>
      </c>
    </row>
    <row r="15" spans="1:4" ht="15.6">
      <c r="B15" s="18" t="s">
        <v>13</v>
      </c>
      <c r="C15" s="21">
        <v>12688.88</v>
      </c>
      <c r="D15" s="22">
        <v>17922</v>
      </c>
    </row>
    <row r="16" spans="1:4" ht="15.6">
      <c r="B16" s="23" t="s">
        <v>14</v>
      </c>
      <c r="C16" s="24">
        <v>13932.3</v>
      </c>
      <c r="D16" s="25">
        <v>19063</v>
      </c>
    </row>
    <row r="17" spans="2:4" ht="15.6">
      <c r="B17" s="18" t="s">
        <v>15</v>
      </c>
      <c r="C17" s="21">
        <v>13471.73</v>
      </c>
      <c r="D17" s="22">
        <v>22217</v>
      </c>
    </row>
    <row r="18" spans="2:4" ht="16.2" thickBot="1">
      <c r="B18" s="31" t="s">
        <v>16</v>
      </c>
      <c r="C18" s="27">
        <f>SUM(C6:C17)</f>
        <v>146922.15000000002</v>
      </c>
      <c r="D18" s="32">
        <f>SUM(D6:D17)</f>
        <v>227807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>
      <c r="A1"/>
    </row>
    <row r="3" spans="1:4" ht="15" thickBot="1"/>
    <row r="4" spans="1:4" ht="21.75" customHeight="1" thickBot="1">
      <c r="A4" s="3"/>
      <c r="B4" s="54" t="s">
        <v>19</v>
      </c>
      <c r="C4" s="55"/>
      <c r="D4" s="56"/>
    </row>
    <row r="5" spans="1:4" ht="18.600000000000001" thickTop="1">
      <c r="A5" s="5"/>
      <c r="B5" s="7" t="s">
        <v>2</v>
      </c>
      <c r="C5" s="8" t="s">
        <v>18</v>
      </c>
      <c r="D5" s="9" t="s">
        <v>3</v>
      </c>
    </row>
    <row r="6" spans="1:4" ht="15.6">
      <c r="B6" s="23" t="s">
        <v>4</v>
      </c>
      <c r="C6" s="29">
        <v>16155.72</v>
      </c>
      <c r="D6" s="30">
        <v>22992</v>
      </c>
    </row>
    <row r="7" spans="1:4" ht="15.6">
      <c r="B7" s="18" t="s">
        <v>5</v>
      </c>
      <c r="C7" s="19">
        <v>18371.080000000002</v>
      </c>
      <c r="D7" s="20">
        <v>25985</v>
      </c>
    </row>
    <row r="8" spans="1:4" ht="15.6">
      <c r="B8" s="23" t="s">
        <v>6</v>
      </c>
      <c r="C8" s="29">
        <v>19989.759999999998</v>
      </c>
      <c r="D8" s="30">
        <v>26784</v>
      </c>
    </row>
    <row r="9" spans="1:4" ht="15.6">
      <c r="B9" s="18" t="s">
        <v>7</v>
      </c>
      <c r="C9" s="19">
        <v>18596.14</v>
      </c>
      <c r="D9" s="20">
        <v>25512</v>
      </c>
    </row>
    <row r="10" spans="1:4" ht="15.6">
      <c r="B10" s="23" t="s">
        <v>8</v>
      </c>
      <c r="C10" s="29">
        <v>15957.61</v>
      </c>
      <c r="D10" s="30">
        <v>23657</v>
      </c>
    </row>
    <row r="11" spans="1:4" ht="15.6">
      <c r="B11" s="18" t="s">
        <v>9</v>
      </c>
      <c r="C11" s="19">
        <v>22171.15</v>
      </c>
      <c r="D11" s="20">
        <v>33387</v>
      </c>
    </row>
    <row r="12" spans="1:4" ht="15.6">
      <c r="B12" s="23" t="s">
        <v>10</v>
      </c>
      <c r="C12" s="29">
        <v>20916.57</v>
      </c>
      <c r="D12" s="30">
        <v>31721</v>
      </c>
    </row>
    <row r="13" spans="1:4" ht="15.6">
      <c r="B13" s="18" t="s">
        <v>11</v>
      </c>
      <c r="C13" s="19">
        <v>17358.560000000001</v>
      </c>
      <c r="D13" s="20">
        <v>27524</v>
      </c>
    </row>
    <row r="14" spans="1:4" ht="15.6">
      <c r="B14" s="23" t="s">
        <v>12</v>
      </c>
      <c r="C14" s="29">
        <v>16929.5</v>
      </c>
      <c r="D14" s="30">
        <v>24911</v>
      </c>
    </row>
    <row r="15" spans="1:4" ht="15.6">
      <c r="B15" s="18" t="s">
        <v>13</v>
      </c>
      <c r="C15" s="21">
        <v>13348.43</v>
      </c>
      <c r="D15" s="22">
        <v>20167</v>
      </c>
    </row>
    <row r="16" spans="1:4" ht="15.6">
      <c r="B16" s="23" t="s">
        <v>14</v>
      </c>
      <c r="C16" s="24">
        <v>11380.38</v>
      </c>
      <c r="D16" s="25">
        <v>17608</v>
      </c>
    </row>
    <row r="17" spans="2:4" ht="15.6">
      <c r="B17" s="18" t="s">
        <v>15</v>
      </c>
      <c r="C17" s="21">
        <v>13434.07</v>
      </c>
      <c r="D17" s="22">
        <v>24637</v>
      </c>
    </row>
    <row r="18" spans="2:4" ht="16.2" thickBot="1">
      <c r="B18" s="26" t="s">
        <v>16</v>
      </c>
      <c r="C18" s="27">
        <f>SUM(C6:C17)</f>
        <v>204608.97</v>
      </c>
      <c r="D18" s="28">
        <f>SUM(D6:D17)</f>
        <v>304885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9.109375"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>
      <c r="A1"/>
    </row>
    <row r="3" spans="1:4" ht="15" thickBot="1"/>
    <row r="4" spans="1:4" ht="22.5" customHeight="1" thickBot="1">
      <c r="A4" s="3"/>
      <c r="B4" s="54" t="s">
        <v>19</v>
      </c>
      <c r="C4" s="55"/>
      <c r="D4" s="56"/>
    </row>
    <row r="5" spans="1:4" ht="18.600000000000001" thickTop="1">
      <c r="A5" s="5"/>
      <c r="B5" s="7" t="s">
        <v>2</v>
      </c>
      <c r="C5" s="8" t="s">
        <v>18</v>
      </c>
      <c r="D5" s="9" t="s">
        <v>3</v>
      </c>
    </row>
    <row r="6" spans="1:4" ht="15.6">
      <c r="B6" s="23" t="s">
        <v>4</v>
      </c>
      <c r="C6" s="29">
        <v>11196.66</v>
      </c>
      <c r="D6" s="30">
        <v>16675</v>
      </c>
    </row>
    <row r="7" spans="1:4" ht="15.6">
      <c r="B7" s="18" t="s">
        <v>5</v>
      </c>
      <c r="C7" s="19">
        <v>16129.19</v>
      </c>
      <c r="D7" s="20">
        <v>26637</v>
      </c>
    </row>
    <row r="8" spans="1:4" ht="15.6">
      <c r="B8" s="23" t="s">
        <v>6</v>
      </c>
      <c r="C8" s="29">
        <v>20483.38</v>
      </c>
      <c r="D8" s="30">
        <v>30672</v>
      </c>
    </row>
    <row r="9" spans="1:4" ht="15.6">
      <c r="B9" s="18" t="s">
        <v>7</v>
      </c>
      <c r="C9" s="19">
        <v>15547.97</v>
      </c>
      <c r="D9" s="20">
        <v>25994</v>
      </c>
    </row>
    <row r="10" spans="1:4" ht="15.6">
      <c r="B10" s="23" t="s">
        <v>8</v>
      </c>
      <c r="C10" s="29">
        <v>15360.68</v>
      </c>
      <c r="D10" s="30">
        <v>21462</v>
      </c>
    </row>
    <row r="11" spans="1:4" ht="15.6">
      <c r="B11" s="18" t="s">
        <v>9</v>
      </c>
      <c r="C11" s="19">
        <v>16665.79</v>
      </c>
      <c r="D11" s="20">
        <v>25426</v>
      </c>
    </row>
    <row r="12" spans="1:4" ht="15.6">
      <c r="B12" s="23" t="s">
        <v>10</v>
      </c>
      <c r="C12" s="29">
        <v>15723.62</v>
      </c>
      <c r="D12" s="30">
        <v>24321</v>
      </c>
    </row>
    <row r="13" spans="1:4" ht="15.6">
      <c r="B13" s="18" t="s">
        <v>11</v>
      </c>
      <c r="C13" s="19">
        <v>15634.29</v>
      </c>
      <c r="D13" s="20">
        <v>22411</v>
      </c>
    </row>
    <row r="14" spans="1:4" ht="15.6">
      <c r="B14" s="23" t="s">
        <v>12</v>
      </c>
      <c r="C14" s="29">
        <v>13298.31</v>
      </c>
      <c r="D14" s="30">
        <v>20673</v>
      </c>
    </row>
    <row r="15" spans="1:4" ht="15.6">
      <c r="B15" s="18" t="s">
        <v>13</v>
      </c>
      <c r="C15" s="21">
        <v>15481.29</v>
      </c>
      <c r="D15" s="22">
        <v>23950</v>
      </c>
    </row>
    <row r="16" spans="1:4" ht="15.6">
      <c r="B16" s="23" t="s">
        <v>14</v>
      </c>
      <c r="C16" s="24">
        <v>14274.85</v>
      </c>
      <c r="D16" s="25">
        <v>22562</v>
      </c>
    </row>
    <row r="17" spans="2:4" ht="15.6">
      <c r="B17" s="18" t="s">
        <v>15</v>
      </c>
      <c r="C17" s="21">
        <v>15702.04</v>
      </c>
      <c r="D17" s="22">
        <v>23520</v>
      </c>
    </row>
    <row r="18" spans="2:4" ht="16.2" thickBot="1">
      <c r="B18" s="26" t="s">
        <v>16</v>
      </c>
      <c r="C18" s="27">
        <f>SUM(C6:C17)</f>
        <v>185498.07000000004</v>
      </c>
      <c r="D18" s="28">
        <f>SUM(D6:D17)</f>
        <v>284303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ColWidth="9.109375"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5">
      <c r="A1"/>
    </row>
    <row r="3" spans="1:5" ht="15" thickBot="1"/>
    <row r="4" spans="1:5" ht="22.5" customHeight="1" thickBot="1">
      <c r="A4" s="3"/>
      <c r="B4" s="54" t="s">
        <v>19</v>
      </c>
      <c r="C4" s="55"/>
      <c r="D4" s="56"/>
    </row>
    <row r="5" spans="1:5" ht="18.600000000000001" thickTop="1">
      <c r="A5" s="5"/>
      <c r="B5" s="7" t="s">
        <v>2</v>
      </c>
      <c r="C5" s="8" t="s">
        <v>18</v>
      </c>
      <c r="D5" s="9" t="s">
        <v>3</v>
      </c>
    </row>
    <row r="6" spans="1:5" ht="15.6">
      <c r="B6" s="23" t="s">
        <v>4</v>
      </c>
      <c r="C6" s="29">
        <v>17519.2</v>
      </c>
      <c r="D6" s="30">
        <v>25388</v>
      </c>
    </row>
    <row r="7" spans="1:5" ht="15.6">
      <c r="B7" s="18" t="s">
        <v>5</v>
      </c>
      <c r="C7" s="19">
        <v>22980.87</v>
      </c>
      <c r="D7" s="20">
        <v>25884</v>
      </c>
    </row>
    <row r="8" spans="1:5" ht="15.6">
      <c r="B8" s="23" t="s">
        <v>6</v>
      </c>
      <c r="C8" s="29">
        <v>21272.77</v>
      </c>
      <c r="D8" s="30">
        <v>26623</v>
      </c>
    </row>
    <row r="9" spans="1:5" ht="15.6">
      <c r="B9" s="18" t="s">
        <v>7</v>
      </c>
      <c r="C9" s="19">
        <v>27568.25</v>
      </c>
      <c r="D9" s="36">
        <v>28700</v>
      </c>
      <c r="E9" s="34"/>
    </row>
    <row r="10" spans="1:5" ht="15.6">
      <c r="A10" s="33"/>
      <c r="B10" s="23" t="s">
        <v>8</v>
      </c>
      <c r="C10" s="29">
        <v>19334.79</v>
      </c>
      <c r="D10" s="35">
        <v>23706</v>
      </c>
      <c r="E10" s="34"/>
    </row>
    <row r="11" spans="1:5" ht="15.6">
      <c r="A11" s="33"/>
      <c r="B11" s="18" t="s">
        <v>9</v>
      </c>
      <c r="C11" s="19">
        <v>20213.2</v>
      </c>
      <c r="D11" s="36">
        <v>21883</v>
      </c>
      <c r="E11" s="34"/>
    </row>
    <row r="12" spans="1:5" ht="15.6">
      <c r="B12" s="23" t="s">
        <v>10</v>
      </c>
      <c r="C12" s="29">
        <v>22235.86</v>
      </c>
      <c r="D12" s="30">
        <v>25650</v>
      </c>
      <c r="E12" s="34"/>
    </row>
    <row r="13" spans="1:5" ht="15.6">
      <c r="B13" s="18" t="s">
        <v>11</v>
      </c>
      <c r="C13" s="19">
        <v>23079.119999999999</v>
      </c>
      <c r="D13" s="20">
        <v>27136</v>
      </c>
      <c r="E13" s="34"/>
    </row>
    <row r="14" spans="1:5" ht="15.6">
      <c r="B14" s="23" t="s">
        <v>12</v>
      </c>
      <c r="C14" s="29">
        <v>28898.14</v>
      </c>
      <c r="D14" s="30">
        <v>34465</v>
      </c>
    </row>
    <row r="15" spans="1:5" ht="15.6">
      <c r="B15" s="18" t="s">
        <v>13</v>
      </c>
      <c r="C15" s="19">
        <v>34469.410000000003</v>
      </c>
      <c r="D15" s="36">
        <v>41649</v>
      </c>
      <c r="E15" s="34"/>
    </row>
    <row r="16" spans="1:5" ht="15.6">
      <c r="B16" s="23" t="s">
        <v>14</v>
      </c>
      <c r="C16" s="29">
        <v>37357.919999999998</v>
      </c>
      <c r="D16" s="35">
        <v>42839</v>
      </c>
      <c r="E16" s="34"/>
    </row>
    <row r="17" spans="2:4" ht="15.6">
      <c r="B17" s="18" t="s">
        <v>15</v>
      </c>
      <c r="C17" s="21">
        <v>34977.47</v>
      </c>
      <c r="D17" s="22">
        <f>39117+3603</f>
        <v>42720</v>
      </c>
    </row>
    <row r="18" spans="2:4" ht="16.2" thickBot="1">
      <c r="B18" s="26" t="s">
        <v>16</v>
      </c>
      <c r="C18" s="27">
        <f>SUM(C6:C17)</f>
        <v>309907</v>
      </c>
      <c r="D18" s="28">
        <f>SUM(D6:D17)</f>
        <v>366643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0" sqref="D10"/>
    </sheetView>
  </sheetViews>
  <sheetFormatPr defaultColWidth="9.109375"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5">
      <c r="A1"/>
    </row>
    <row r="3" spans="1:5" ht="15" thickBot="1"/>
    <row r="4" spans="1:5" ht="22.5" customHeight="1" thickBot="1">
      <c r="A4" s="3"/>
      <c r="B4" s="54" t="s">
        <v>19</v>
      </c>
      <c r="C4" s="55"/>
      <c r="D4" s="56"/>
    </row>
    <row r="5" spans="1:5" ht="18.600000000000001" thickTop="1">
      <c r="A5" s="5"/>
      <c r="B5" s="7" t="s">
        <v>2</v>
      </c>
      <c r="C5" s="8" t="s">
        <v>18</v>
      </c>
      <c r="D5" s="9" t="s">
        <v>3</v>
      </c>
    </row>
    <row r="6" spans="1:5" ht="15.6">
      <c r="B6" s="23" t="s">
        <v>4</v>
      </c>
      <c r="C6" s="29">
        <v>29928.28</v>
      </c>
      <c r="D6" s="30">
        <f>38794+2607</f>
        <v>41401</v>
      </c>
    </row>
    <row r="7" spans="1:5" ht="15.6">
      <c r="B7" s="18" t="s">
        <v>5</v>
      </c>
      <c r="C7" s="19">
        <v>40237.85</v>
      </c>
      <c r="D7" s="20">
        <f>44889+3209</f>
        <v>48098</v>
      </c>
    </row>
    <row r="8" spans="1:5" ht="15.6">
      <c r="B8" s="23" t="s">
        <v>6</v>
      </c>
      <c r="C8" s="29">
        <v>43306.75</v>
      </c>
      <c r="D8" s="30">
        <f>3761+45078</f>
        <v>48839</v>
      </c>
    </row>
    <row r="9" spans="1:5" ht="15.6">
      <c r="B9" s="18" t="s">
        <v>7</v>
      </c>
      <c r="C9" s="19">
        <v>40844.39</v>
      </c>
      <c r="D9" s="36">
        <f>3800+37528</f>
        <v>41328</v>
      </c>
      <c r="E9" s="34"/>
    </row>
    <row r="10" spans="1:5" ht="15.6">
      <c r="A10" s="33"/>
      <c r="B10" s="23" t="s">
        <v>8</v>
      </c>
      <c r="C10" s="29">
        <v>31745.26</v>
      </c>
      <c r="D10" s="35">
        <f>3884+35665</f>
        <v>39549</v>
      </c>
      <c r="E10" s="34"/>
    </row>
    <row r="11" spans="1:5" ht="15.6">
      <c r="A11" s="33"/>
      <c r="B11" s="18" t="s">
        <v>9</v>
      </c>
      <c r="C11" s="19">
        <v>30174.09</v>
      </c>
      <c r="D11" s="36">
        <f>3541+35012</f>
        <v>38553</v>
      </c>
      <c r="E11" s="34"/>
    </row>
    <row r="12" spans="1:5" ht="15.6">
      <c r="B12" s="23" t="s">
        <v>10</v>
      </c>
      <c r="C12" s="29">
        <v>33753.32</v>
      </c>
      <c r="D12" s="30">
        <f>3533+36164</f>
        <v>39697</v>
      </c>
      <c r="E12" s="34"/>
    </row>
    <row r="13" spans="1:5" ht="15.6">
      <c r="B13" s="18" t="s">
        <v>11</v>
      </c>
      <c r="C13" s="19">
        <v>31949.040000000001</v>
      </c>
      <c r="D13" s="20">
        <f>3311+36390</f>
        <v>39701</v>
      </c>
      <c r="E13" s="34"/>
    </row>
    <row r="14" spans="1:5" ht="15.6">
      <c r="B14" s="23" t="s">
        <v>12</v>
      </c>
      <c r="C14" s="29">
        <v>33839.440000000002</v>
      </c>
      <c r="D14" s="30">
        <f>37930+3848</f>
        <v>41778</v>
      </c>
    </row>
    <row r="15" spans="1:5" ht="15.6">
      <c r="B15" s="18" t="s">
        <v>13</v>
      </c>
      <c r="C15" s="19">
        <v>27344.59</v>
      </c>
      <c r="D15" s="36">
        <f>30548+3143</f>
        <v>33691</v>
      </c>
      <c r="E15" s="34"/>
    </row>
    <row r="16" spans="1:5" ht="15.6">
      <c r="B16" s="23" t="s">
        <v>14</v>
      </c>
      <c r="C16" s="29">
        <v>34435.339999999997</v>
      </c>
      <c r="D16" s="35">
        <f>35656+3486</f>
        <v>39142</v>
      </c>
      <c r="E16" s="34"/>
    </row>
    <row r="17" spans="2:4" ht="15.6">
      <c r="B17" s="18" t="s">
        <v>15</v>
      </c>
      <c r="C17" s="21">
        <v>36621.07</v>
      </c>
      <c r="D17" s="22">
        <f>38639+3633</f>
        <v>42272</v>
      </c>
    </row>
    <row r="18" spans="2:4" ht="16.2" thickBot="1">
      <c r="B18" s="26" t="s">
        <v>16</v>
      </c>
      <c r="C18" s="27">
        <f>SUM(C6:C17)</f>
        <v>414179.4200000001</v>
      </c>
      <c r="D18" s="28">
        <f>SUM(D6:D17)</f>
        <v>494049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2024-05-21T20:03:26Z</dcterms:modified>
</cp:coreProperties>
</file>