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any\Desktop\proben\alta tensão\ceng-engenharia ind. madeireira\"/>
    </mc:Choice>
  </mc:AlternateContent>
  <xr:revisionPtr revIDLastSave="0" documentId="8_{7582D5D9-2A84-4A5B-9D48-36789B1DED9B}" xr6:coauthVersionLast="47" xr6:coauthVersionMax="47" xr10:uidLastSave="{00000000-0000-0000-0000-000000000000}"/>
  <bookViews>
    <workbookView xWindow="-108" yWindow="-108" windowWidth="23256" windowHeight="12456" firstSheet="11" activeTab="13" xr2:uid="{00000000-000D-0000-FFFF-FFFF00000000}"/>
  </bookViews>
  <sheets>
    <sheet name="HISTORICO" sheetId="1" r:id="rId1"/>
    <sheet name="2012" sheetId="2" r:id="rId2"/>
    <sheet name="2013" sheetId="3" r:id="rId3"/>
    <sheet name="2014" sheetId="4" r:id="rId4"/>
    <sheet name="2015" sheetId="5" r:id="rId5"/>
    <sheet name="2016" sheetId="7" r:id="rId6"/>
    <sheet name="2017" sheetId="8" r:id="rId7"/>
    <sheet name="2018" sheetId="6" r:id="rId8"/>
    <sheet name="2019" sheetId="10" r:id="rId9"/>
    <sheet name="2020" sheetId="11" r:id="rId10"/>
    <sheet name="2021" sheetId="12" r:id="rId11"/>
    <sheet name="2022" sheetId="13" r:id="rId12"/>
    <sheet name="2023" sheetId="14" r:id="rId13"/>
    <sheet name="2024" sheetId="15" r:id="rId14"/>
    <sheet name="Gráfico" sheetId="9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5" l="1"/>
  <c r="D6" i="15"/>
  <c r="D7" i="15"/>
  <c r="D17" i="9"/>
  <c r="D16" i="9"/>
  <c r="D15" i="9"/>
  <c r="C18" i="15"/>
  <c r="D25" i="1"/>
  <c r="C25" i="1"/>
  <c r="D14" i="9"/>
  <c r="D17" i="14"/>
  <c r="D13" i="9"/>
  <c r="D12" i="9"/>
  <c r="D16" i="14"/>
  <c r="D11" i="9"/>
  <c r="D15" i="14"/>
  <c r="D10" i="9"/>
  <c r="D14" i="14"/>
  <c r="D9" i="9"/>
  <c r="D13" i="14"/>
  <c r="D8" i="9"/>
  <c r="D12" i="14"/>
  <c r="D7" i="9"/>
  <c r="D11" i="14"/>
  <c r="D6" i="9"/>
  <c r="D10" i="14"/>
  <c r="D9" i="13"/>
  <c r="D9" i="14"/>
  <c r="D8" i="14"/>
  <c r="D7" i="14"/>
  <c r="D6" i="14"/>
  <c r="D6" i="13"/>
  <c r="D7" i="13"/>
  <c r="D8" i="13"/>
  <c r="D10" i="13"/>
  <c r="D11" i="13"/>
  <c r="D12" i="13"/>
  <c r="D13" i="13"/>
  <c r="D14" i="13"/>
  <c r="D15" i="13"/>
  <c r="D16" i="13"/>
  <c r="D17" i="13"/>
  <c r="C18" i="14"/>
  <c r="D18" i="15" l="1"/>
  <c r="D18" i="14"/>
  <c r="C18" i="13" l="1"/>
  <c r="C24" i="1" s="1"/>
  <c r="D17" i="12"/>
  <c r="D16" i="12"/>
  <c r="D15" i="12"/>
  <c r="D14" i="12"/>
  <c r="D13" i="12"/>
  <c r="D12" i="12"/>
  <c r="D11" i="12"/>
  <c r="D10" i="12"/>
  <c r="D9" i="12"/>
  <c r="D8" i="12"/>
  <c r="D7" i="12"/>
  <c r="D6" i="12"/>
  <c r="C18" i="12"/>
  <c r="C23" i="1" s="1"/>
  <c r="D17" i="11"/>
  <c r="D16" i="11"/>
  <c r="D15" i="11"/>
  <c r="D14" i="11"/>
  <c r="D13" i="11"/>
  <c r="D12" i="11"/>
  <c r="D11" i="11"/>
  <c r="D10" i="11"/>
  <c r="D18" i="13" l="1"/>
  <c r="D24" i="1" s="1"/>
  <c r="D18" i="12"/>
  <c r="D23" i="1" s="1"/>
  <c r="D9" i="11"/>
  <c r="D8" i="11" l="1"/>
  <c r="D7" i="11"/>
  <c r="D6" i="11"/>
  <c r="C18" i="11"/>
  <c r="C22" i="1" s="1"/>
  <c r="D17" i="10"/>
  <c r="D16" i="10"/>
  <c r="D15" i="10"/>
  <c r="D14" i="10"/>
  <c r="D13" i="10"/>
  <c r="D12" i="10"/>
  <c r="D11" i="10"/>
  <c r="D10" i="10"/>
  <c r="D9" i="10"/>
  <c r="D8" i="10"/>
  <c r="D7" i="10"/>
  <c r="D18" i="11" l="1"/>
  <c r="D22" i="1" s="1"/>
  <c r="D18" i="10"/>
  <c r="D21" i="1" s="1"/>
  <c r="C18" i="10"/>
  <c r="C21" i="1" s="1"/>
  <c r="D18" i="6"/>
  <c r="C18" i="6"/>
  <c r="D18" i="8" l="1"/>
  <c r="C18" i="8"/>
</calcChain>
</file>

<file path=xl/sharedStrings.xml><?xml version="1.0" encoding="utf-8"?>
<sst xmlns="http://schemas.openxmlformats.org/spreadsheetml/2006/main" count="229" uniqueCount="21">
  <si>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</si>
  <si>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</si>
  <si>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</si>
  <si>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</si>
  <si>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</si>
  <si>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</si>
  <si>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</si>
  <si>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</si>
  <si>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</si>
  <si>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</si>
  <si>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</si>
  <si>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</si>
  <si>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</si>
  <si>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</si>
  <si>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</si>
  <si>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</si>
  <si>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</si>
  <si>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 xml:space="preserve">Engenharia Industrial Madereira </t>
  </si>
  <si>
    <t>Fatura Total (R$)</t>
  </si>
  <si>
    <t>Total em dinheiro (R$)</t>
  </si>
  <si>
    <t>Engenharia Industrial Madereira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</si>
</sst>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R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36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4" fontId="11" fillId="3" borderId="0" xfId="0" applyNumberFormat="1" applyFont="1" applyFill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4" fontId="10" fillId="3" borderId="4" xfId="0" applyNumberFormat="1" applyFont="1" applyFill="1" applyBorder="1" applyAlignment="1">
      <alignment horizontal="center"/>
    </xf>
    <xf numFmtId="3" fontId="10" fillId="3" borderId="5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3" fontId="11" fillId="3" borderId="2" xfId="0" applyNumberFormat="1" applyFont="1" applyFill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/>
    </xf>
    <xf numFmtId="17" fontId="11" fillId="3" borderId="1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3" fontId="11" fillId="3" borderId="8" xfId="0" applyNumberFormat="1" applyFont="1" applyFill="1" applyBorder="1" applyAlignment="1">
      <alignment horizontal="center"/>
    </xf>
    <xf numFmtId="165" fontId="11" fillId="3" borderId="7" xfId="0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11" fillId="3" borderId="0" xfId="0" applyNumberFormat="1" applyFont="1" applyFill="1" applyAlignment="1">
      <alignment horizontal="center"/>
    </xf>
    <xf numFmtId="165" fontId="11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 vertical="center"/>
    </xf>
    <xf numFmtId="17" fontId="11" fillId="3" borderId="3" xfId="0" applyNumberFormat="1" applyFont="1" applyFill="1" applyBorder="1" applyAlignment="1">
      <alignment horizontal="center"/>
    </xf>
    <xf numFmtId="3" fontId="11" fillId="3" borderId="5" xfId="0" applyNumberFormat="1" applyFont="1" applyFill="1" applyBorder="1" applyAlignment="1">
      <alignment horizontal="center" vertical="center"/>
    </xf>
    <xf numFmtId="165" fontId="11" fillId="3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512638229150466E-2"/>
          <c:y val="3.9321896189657701E-2"/>
          <c:w val="0.94239349021200425"/>
          <c:h val="0.84185546107011588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0903635753630822E-2"/>
                  <c:y val="5.6257357832582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55-4785-A6A3-C68E36F54B68}"/>
                </c:ext>
              </c:extLst>
            </c:dLbl>
            <c:dLbl>
              <c:idx val="1"/>
              <c:layout>
                <c:manualLayout>
                  <c:x val="-5.2279641069145573E-2"/>
                  <c:y val="2.6439855395434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55-4785-A6A3-C68E36F54B68}"/>
                </c:ext>
              </c:extLst>
            </c:dLbl>
            <c:dLbl>
              <c:idx val="2"/>
              <c:layout>
                <c:manualLayout>
                  <c:x val="-4.2649640045037053E-2"/>
                  <c:y val="6.1633340128839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55-4785-A6A3-C68E36F54B68}"/>
                </c:ext>
              </c:extLst>
            </c:dLbl>
            <c:dLbl>
              <c:idx val="3"/>
              <c:layout>
                <c:manualLayout>
                  <c:x val="-4.2630803539272767E-2"/>
                  <c:y val="-2.9275389597312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55-4785-A6A3-C68E36F54B68}"/>
                </c:ext>
              </c:extLst>
            </c:dLbl>
            <c:dLbl>
              <c:idx val="4"/>
              <c:layout>
                <c:manualLayout>
                  <c:x val="-6.1838589863637917E-2"/>
                  <c:y val="4.2118400236791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55-4785-A6A3-C68E36F54B68}"/>
                </c:ext>
              </c:extLst>
            </c:dLbl>
            <c:dLbl>
              <c:idx val="5"/>
              <c:layout>
                <c:manualLayout>
                  <c:x val="-3.0623030998211752E-2"/>
                  <c:y val="2.7103123166115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55-4785-A6A3-C68E36F54B68}"/>
                </c:ext>
              </c:extLst>
            </c:dLbl>
            <c:dLbl>
              <c:idx val="6"/>
              <c:layout>
                <c:manualLayout>
                  <c:x val="-3.7900826626431593E-2"/>
                  <c:y val="5.5423770185075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55-4785-A6A3-C68E36F54B68}"/>
                </c:ext>
              </c:extLst>
            </c:dLbl>
            <c:dLbl>
              <c:idx val="7"/>
              <c:layout>
                <c:manualLayout>
                  <c:x val="-3.9496124655493452E-2"/>
                  <c:y val="-4.0640191340273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B55-4785-A6A3-C68E36F54B68}"/>
                </c:ext>
              </c:extLst>
            </c:dLbl>
            <c:dLbl>
              <c:idx val="8"/>
              <c:layout>
                <c:manualLayout>
                  <c:x val="-5.6600034252167704E-2"/>
                  <c:y val="3.7173866780166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B55-4785-A6A3-C68E36F54B68}"/>
                </c:ext>
              </c:extLst>
            </c:dLbl>
            <c:dLbl>
              <c:idx val="9"/>
              <c:layout>
                <c:manualLayout>
                  <c:x val="-5.4006275992008586E-2"/>
                  <c:y val="-3.6390061410354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F9-4692-B1F7-FE13A007C52F}"/>
                </c:ext>
              </c:extLst>
            </c:dLbl>
            <c:dLbl>
              <c:idx val="10"/>
              <c:layout>
                <c:manualLayout>
                  <c:x val="-5.6339159460617363E-2"/>
                  <c:y val="6.2974728413568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9-4692-B1F7-FE13A007C52F}"/>
                </c:ext>
              </c:extLst>
            </c:dLbl>
            <c:dLbl>
              <c:idx val="11"/>
              <c:layout>
                <c:manualLayout>
                  <c:x val="-4.5461373553261714E-2"/>
                  <c:y val="3.1290948410186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5A-463F-9363-67175CA80FB3}"/>
                </c:ext>
              </c:extLst>
            </c:dLbl>
            <c:dLbl>
              <c:idx val="12"/>
              <c:layout>
                <c:manualLayout>
                  <c:x val="-4.183990723435551E-2"/>
                  <c:y val="-5.1376760510045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1B-4348-8E38-ED92ACEB6235}"/>
                </c:ext>
              </c:extLst>
            </c:dLbl>
            <c:dLbl>
              <c:idx val="13"/>
              <c:layout>
                <c:manualLayout>
                  <c:x val="-5.7172941395010293E-2"/>
                  <c:y val="3.4689363823885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EB-4958-B0B4-91A7B45D340A}"/>
                </c:ext>
              </c:extLst>
            </c:dLbl>
            <c:dLbl>
              <c:idx val="14"/>
              <c:layout>
                <c:manualLayout>
                  <c:x val="-3.0091021786847524E-3"/>
                  <c:y val="6.3071570588882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47-4814-ADC5-9F151E36C826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HISTORICO!$B$11:$B$25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HISTORICO!$C$11:$C$25</c:f>
              <c:numCache>
                <c:formatCode>"R$"\ #,##0.00</c:formatCode>
                <c:ptCount val="15"/>
                <c:pt idx="0">
                  <c:v>31697.41</c:v>
                </c:pt>
                <c:pt idx="1">
                  <c:v>24194.62</c:v>
                </c:pt>
                <c:pt idx="2">
                  <c:v>33778.089999999997</c:v>
                </c:pt>
                <c:pt idx="3">
                  <c:v>39687.21</c:v>
                </c:pt>
                <c:pt idx="4">
                  <c:v>31405.1</c:v>
                </c:pt>
                <c:pt idx="5">
                  <c:v>32026.28</c:v>
                </c:pt>
                <c:pt idx="6">
                  <c:v>46420.12</c:v>
                </c:pt>
                <c:pt idx="7">
                  <c:v>47364.22</c:v>
                </c:pt>
                <c:pt idx="8">
                  <c:v>36851.17</c:v>
                </c:pt>
                <c:pt idx="9">
                  <c:v>49728.57</c:v>
                </c:pt>
                <c:pt idx="10">
                  <c:v>52860.710000000006</c:v>
                </c:pt>
                <c:pt idx="11">
                  <c:v>44269.819999999992</c:v>
                </c:pt>
                <c:pt idx="12">
                  <c:v>60043.460000000006</c:v>
                </c:pt>
                <c:pt idx="13">
                  <c:v>62155.79</c:v>
                </c:pt>
                <c:pt idx="14">
                  <c:v>58595.25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55-4785-A6A3-C68E36F54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06112"/>
        <c:axId val="124904960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4802193731853424E-2"/>
                  <c:y val="-3.4176452759129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55-4785-A6A3-C68E36F54B68}"/>
                </c:ext>
              </c:extLst>
            </c:dLbl>
            <c:dLbl>
              <c:idx val="1"/>
              <c:layout>
                <c:manualLayout>
                  <c:x val="-5.9847458369676483E-2"/>
                  <c:y val="-7.4726581163170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55-4785-A6A3-C68E36F54B68}"/>
                </c:ext>
              </c:extLst>
            </c:dLbl>
            <c:dLbl>
              <c:idx val="2"/>
              <c:layout>
                <c:manualLayout>
                  <c:x val="-5.2153943579510816E-2"/>
                  <c:y val="-4.3235233893635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55-4785-A6A3-C68E36F54B68}"/>
                </c:ext>
              </c:extLst>
            </c:dLbl>
            <c:dLbl>
              <c:idx val="3"/>
              <c:layout>
                <c:manualLayout>
                  <c:x val="-5.3577877879073907E-2"/>
                  <c:y val="-6.0175350421622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55-4785-A6A3-C68E36F54B68}"/>
                </c:ext>
              </c:extLst>
            </c:dLbl>
            <c:dLbl>
              <c:idx val="4"/>
              <c:layout>
                <c:manualLayout>
                  <c:x val="-6.0147125008463469E-2"/>
                  <c:y val="-3.9683553706730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55-4785-A6A3-C68E36F54B68}"/>
                </c:ext>
              </c:extLst>
            </c:dLbl>
            <c:dLbl>
              <c:idx val="5"/>
              <c:layout>
                <c:manualLayout>
                  <c:x val="-4.7282648090839874E-2"/>
                  <c:y val="-4.1136798932074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55-4785-A6A3-C68E36F54B68}"/>
                </c:ext>
              </c:extLst>
            </c:dLbl>
            <c:dLbl>
              <c:idx val="6"/>
              <c:layout>
                <c:manualLayout>
                  <c:x val="-3.8216656908781677E-2"/>
                  <c:y val="-4.3616352201257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55-4785-A6A3-C68E36F54B68}"/>
                </c:ext>
              </c:extLst>
            </c:dLbl>
            <c:dLbl>
              <c:idx val="7"/>
              <c:layout>
                <c:manualLayout>
                  <c:x val="-4.4086681881001767E-2"/>
                  <c:y val="-4.3483137720992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55-4785-A6A3-C68E36F54B68}"/>
                </c:ext>
              </c:extLst>
            </c:dLbl>
            <c:dLbl>
              <c:idx val="8"/>
              <c:layout>
                <c:manualLayout>
                  <c:x val="-3.8516164235161028E-2"/>
                  <c:y val="-4.775862922795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55-4785-A6A3-C68E36F54B68}"/>
                </c:ext>
              </c:extLst>
            </c:dLbl>
            <c:dLbl>
              <c:idx val="9"/>
              <c:layout>
                <c:manualLayout>
                  <c:x val="-4.7008949374499662E-2"/>
                  <c:y val="-3.7895805477145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55-4785-A6A3-C68E36F54B68}"/>
                </c:ext>
              </c:extLst>
            </c:dLbl>
            <c:dLbl>
              <c:idx val="10"/>
              <c:layout>
                <c:manualLayout>
                  <c:x val="-3.2446361503749861E-2"/>
                  <c:y val="-3.4574605061159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B55-4785-A6A3-C68E36F54B68}"/>
                </c:ext>
              </c:extLst>
            </c:dLbl>
            <c:dLbl>
              <c:idx val="11"/>
              <c:layout>
                <c:manualLayout>
                  <c:x val="-4.5065541592401274E-2"/>
                  <c:y val="-5.6737543420525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5A-463F-9363-67175CA80FB3}"/>
                </c:ext>
              </c:extLst>
            </c:dLbl>
            <c:dLbl>
              <c:idx val="12"/>
              <c:layout>
                <c:manualLayout>
                  <c:x val="-2.8771400166045472E-2"/>
                  <c:y val="4.1686086833660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1B-4348-8E38-ED92ACEB6235}"/>
                </c:ext>
              </c:extLst>
            </c:dLbl>
            <c:dLbl>
              <c:idx val="13"/>
              <c:layout>
                <c:manualLayout>
                  <c:x val="-1.80546130721084E-2"/>
                  <c:y val="-4.0996520882773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EB-4958-B0B4-91A7B45D340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HISTORICO!$B$11:$B$25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HISTORICO!$D$11:$D$25</c:f>
              <c:numCache>
                <c:formatCode>#,##0</c:formatCode>
                <c:ptCount val="15"/>
                <c:pt idx="0">
                  <c:v>34569</c:v>
                </c:pt>
                <c:pt idx="1">
                  <c:v>35697</c:v>
                </c:pt>
                <c:pt idx="2">
                  <c:v>55921</c:v>
                </c:pt>
                <c:pt idx="3">
                  <c:v>60401</c:v>
                </c:pt>
                <c:pt idx="4">
                  <c:v>73048</c:v>
                </c:pt>
                <c:pt idx="5">
                  <c:v>82884</c:v>
                </c:pt>
                <c:pt idx="6">
                  <c:v>73367</c:v>
                </c:pt>
                <c:pt idx="7">
                  <c:v>68990</c:v>
                </c:pt>
                <c:pt idx="8">
                  <c:v>56498</c:v>
                </c:pt>
                <c:pt idx="9">
                  <c:v>60646</c:v>
                </c:pt>
                <c:pt idx="10">
                  <c:v>59716</c:v>
                </c:pt>
                <c:pt idx="11">
                  <c:v>48501</c:v>
                </c:pt>
                <c:pt idx="12">
                  <c:v>56941</c:v>
                </c:pt>
                <c:pt idx="13">
                  <c:v>62307</c:v>
                </c:pt>
                <c:pt idx="14">
                  <c:v>63392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B55-4785-A6A3-C68E36F54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96896"/>
        <c:axId val="124495360"/>
      </c:lineChart>
      <c:catAx>
        <c:axId val="12490611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24904960"/>
        <c:crosses val="autoZero"/>
        <c:auto val="1"/>
        <c:lblAlgn val="ctr"/>
        <c:lblOffset val="100"/>
        <c:noMultiLvlLbl val="0"/>
      </c:catAx>
      <c:valAx>
        <c:axId val="124904960"/>
        <c:scaling>
          <c:orientation val="minMax"/>
          <c:max val="100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24906112"/>
        <c:crosses val="autoZero"/>
        <c:crossBetween val="between"/>
        <c:majorUnit val="5000"/>
      </c:valAx>
      <c:valAx>
        <c:axId val="12449536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24496896"/>
        <c:crosses val="max"/>
        <c:crossBetween val="between"/>
      </c:valAx>
      <c:catAx>
        <c:axId val="12449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4953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1757514699582614"/>
          <c:y val="4.1953520225488324E-2"/>
          <c:w val="0.25456657068094152"/>
          <c:h val="0.11882904967067796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08" footer="0.314960620000002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392699346942123E-2"/>
          <c:y val="1.5940904632298965E-2"/>
          <c:w val="0.97031127059069378"/>
          <c:h val="0.84880189904053116"/>
        </c:manualLayout>
      </c:layout>
      <c:lineChart>
        <c:grouping val="stacked"/>
        <c:varyColors val="0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9017504929280614E-2"/>
                  <c:y val="7.9273765267813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9F-4FF6-AFDF-CD26324E0125}"/>
                </c:ext>
              </c:extLst>
            </c:dLbl>
            <c:dLbl>
              <c:idx val="1"/>
              <c:layout>
                <c:manualLayout>
                  <c:x val="-4.1193143116348904E-2"/>
                  <c:y val="7.1267747610024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9F-4FF6-AFDF-CD26324E0125}"/>
                </c:ext>
              </c:extLst>
            </c:dLbl>
            <c:dLbl>
              <c:idx val="2"/>
              <c:layout>
                <c:manualLayout>
                  <c:x val="-3.7616331075133881E-2"/>
                  <c:y val="8.48637306368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9F-4FF6-AFDF-CD26324E0125}"/>
                </c:ext>
              </c:extLst>
            </c:dLbl>
            <c:dLbl>
              <c:idx val="3"/>
              <c:layout>
                <c:manualLayout>
                  <c:x val="-4.1402906453020853E-2"/>
                  <c:y val="7.479755279655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9F-4350-B3B5-3A6374DE872C}"/>
                </c:ext>
              </c:extLst>
            </c:dLbl>
            <c:dLbl>
              <c:idx val="4"/>
              <c:layout>
                <c:manualLayout>
                  <c:x val="-3.9659367063853E-2"/>
                  <c:y val="6.7383463709322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4F-4436-9FBB-9CA21C2C43B6}"/>
                </c:ext>
              </c:extLst>
            </c:dLbl>
            <c:dLbl>
              <c:idx val="5"/>
              <c:layout>
                <c:manualLayout>
                  <c:x val="-5.0938827688045099E-2"/>
                  <c:y val="8.5342022490458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0A-492A-BF13-44D17E41F320}"/>
                </c:ext>
              </c:extLst>
            </c:dLbl>
            <c:dLbl>
              <c:idx val="6"/>
              <c:layout>
                <c:manualLayout>
                  <c:x val="-4.4255014569294537E-2"/>
                  <c:y val="5.6482253874036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FF-4063-8808-3E968629D895}"/>
                </c:ext>
              </c:extLst>
            </c:dLbl>
            <c:dLbl>
              <c:idx val="7"/>
              <c:layout>
                <c:manualLayout>
                  <c:x val="-4.6966684343312942E-2"/>
                  <c:y val="5.5943468842762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FF-4063-8808-3E968629D895}"/>
                </c:ext>
              </c:extLst>
            </c:dLbl>
            <c:dLbl>
              <c:idx val="8"/>
              <c:layout>
                <c:manualLayout>
                  <c:x val="-4.161992840064082E-2"/>
                  <c:y val="7.6426345739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9F-4FF6-AFDF-CD26324E0125}"/>
                </c:ext>
              </c:extLst>
            </c:dLbl>
            <c:dLbl>
              <c:idx val="9"/>
              <c:layout>
                <c:manualLayout>
                  <c:x val="-4.8082722075886992E-2"/>
                  <c:y val="7.1632968103417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DB-4E3F-BB01-3C8DC9521DC1}"/>
                </c:ext>
              </c:extLst>
            </c:dLbl>
            <c:dLbl>
              <c:idx val="10"/>
              <c:layout>
                <c:manualLayout>
                  <c:x val="-4.2803607971469565E-2"/>
                  <c:y val="5.2346103518526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CD-4DA6-9C15-7AE2821C72FF}"/>
                </c:ext>
              </c:extLst>
            </c:dLbl>
            <c:dLbl>
              <c:idx val="11"/>
              <c:layout>
                <c:manualLayout>
                  <c:x val="-7.6233298488494212E-3"/>
                  <c:y val="5.78754343706971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198317759953515"/>
                      <c:h val="6.17334538539405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0AFF-4063-8808-3E968629D895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Gráfico!$C$6:$C$17</c:f>
              <c:numCache>
                <c:formatCode>"R$"\ #,##0.00</c:formatCode>
                <c:ptCount val="12"/>
                <c:pt idx="0">
                  <c:v>6465.95</c:v>
                </c:pt>
                <c:pt idx="1">
                  <c:v>5587.38</c:v>
                </c:pt>
                <c:pt idx="2">
                  <c:v>4669.3999999999996</c:v>
                </c:pt>
                <c:pt idx="3">
                  <c:v>4996.32</c:v>
                </c:pt>
                <c:pt idx="4">
                  <c:v>4310.2299999999996</c:v>
                </c:pt>
                <c:pt idx="5">
                  <c:v>4775.62</c:v>
                </c:pt>
                <c:pt idx="6">
                  <c:v>4309.68</c:v>
                </c:pt>
                <c:pt idx="7">
                  <c:v>4676.09</c:v>
                </c:pt>
                <c:pt idx="8">
                  <c:v>4994.59</c:v>
                </c:pt>
                <c:pt idx="9">
                  <c:v>5468.89</c:v>
                </c:pt>
                <c:pt idx="10">
                  <c:v>5621.82</c:v>
                </c:pt>
                <c:pt idx="11">
                  <c:v>5354.6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A8-4734-9FF0-4348DBE3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06592"/>
        <c:axId val="127008128"/>
      </c:lineChart>
      <c:lineChart>
        <c:grouping val="stacked"/>
        <c:varyColors val="0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6914887554764485E-2"/>
                  <c:y val="-2.3265762772394841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9F-4FF6-AFDF-CD26324E0125}"/>
                </c:ext>
              </c:extLst>
            </c:dLbl>
            <c:dLbl>
              <c:idx val="1"/>
              <c:layout>
                <c:manualLayout>
                  <c:x val="-2.9322789482083406E-2"/>
                  <c:y val="-6.993463627346853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9F-4FF6-AFDF-CD26324E0125}"/>
                </c:ext>
              </c:extLst>
            </c:dLbl>
            <c:dLbl>
              <c:idx val="2"/>
              <c:layout>
                <c:manualLayout>
                  <c:x val="-3.0594624356889668E-2"/>
                  <c:y val="-1.0581998825703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12-4D7B-B8E0-2C970114FD31}"/>
                </c:ext>
              </c:extLst>
            </c:dLbl>
            <c:dLbl>
              <c:idx val="3"/>
              <c:layout>
                <c:manualLayout>
                  <c:x val="-3.6914888014922112E-2"/>
                  <c:y val="-7.482220888121953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9F-4FF6-AFDF-CD26324E012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6685</c:v>
                </c:pt>
                <c:pt idx="1">
                  <c:v>5850</c:v>
                </c:pt>
                <c:pt idx="2">
                  <c:v>5166</c:v>
                </c:pt>
                <c:pt idx="3">
                  <c:v>6024</c:v>
                </c:pt>
                <c:pt idx="4">
                  <c:v>5044</c:v>
                </c:pt>
                <c:pt idx="5">
                  <c:v>5559</c:v>
                </c:pt>
                <c:pt idx="6">
                  <c:v>4857</c:v>
                </c:pt>
                <c:pt idx="7">
                  <c:v>5042</c:v>
                </c:pt>
                <c:pt idx="8">
                  <c:v>5240</c:v>
                </c:pt>
                <c:pt idx="9">
                  <c:v>5887</c:v>
                </c:pt>
                <c:pt idx="10">
                  <c:v>6017</c:v>
                </c:pt>
                <c:pt idx="11">
                  <c:v>6487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A8-4734-9FF0-4348DBE3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97472"/>
        <c:axId val="127095936"/>
      </c:lineChart>
      <c:dateAx>
        <c:axId val="12700659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27008128"/>
        <c:crosses val="autoZero"/>
        <c:auto val="1"/>
        <c:lblOffset val="100"/>
        <c:baseTimeUnit val="months"/>
      </c:dateAx>
      <c:valAx>
        <c:axId val="127008128"/>
        <c:scaling>
          <c:orientation val="minMax"/>
          <c:max val="10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27006592"/>
        <c:crosses val="autoZero"/>
        <c:crossBetween val="between"/>
        <c:majorUnit val="1000"/>
      </c:valAx>
      <c:valAx>
        <c:axId val="127095936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extTo"/>
        <c:crossAx val="127097472"/>
        <c:crosses val="max"/>
        <c:crossBetween val="between"/>
      </c:valAx>
      <c:dateAx>
        <c:axId val="12709747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7095936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2395258155241426"/>
          <c:y val="2.0380427122190875E-2"/>
          <c:w val="0.2570417280947796"/>
          <c:h val="0.1044469182731468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6350">
      <a:solidFill>
        <a:schemeClr val="tx1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276224</xdr:colOff>
      <xdr:row>1</xdr:row>
      <xdr:rowOff>123824</xdr:rowOff>
    </xdr:from>
    <xdr:to>
      <xdr:col>14</xdr:col>
      <xdr:colOff>609600</xdr:colOff>
      <xdr:row>21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238123</xdr:colOff>
      <xdr:row>0</xdr:row>
      <xdr:rowOff>47621</xdr:rowOff>
    </xdr:from>
    <xdr:to>
      <xdr:col>19</xdr:col>
      <xdr:colOff>600074</xdr:colOff>
      <xdr:row>17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5"/>
  <sheetViews>
    <sheetView topLeftCell="A2" workbookViewId="0">
      <selection activeCell="A2" sqref="A2"/>
    </sheetView>
  </sheetViews>
  <sheetFormatPr defaultColWidth="9.109375" defaultRowHeight="13.8" x14ac:dyDescent="0.25"/>
  <cols>
    <col min="1" max="1" width="8.33203125" style="4" customWidth="1"/>
    <col min="2" max="2" width="21.5546875" style="4" customWidth="1"/>
    <col min="3" max="3" width="23.88671875" style="4" customWidth="1"/>
    <col min="4" max="4" width="27.44140625" style="4" customWidth="1"/>
    <col min="5" max="6" width="22.6640625" style="4" customWidth="1"/>
    <col min="7" max="16384" width="9.109375" style="4"/>
  </cols>
  <sheetData>
    <row r="3" spans="1:6" ht="14.4" thickBot="1" x14ac:dyDescent="0.3"/>
    <row r="4" spans="1:6" ht="21.6" thickBot="1" x14ac:dyDescent="0.3">
      <c r="B4" s="51" t="s">
        <v>17</v>
      </c>
      <c r="C4" s="52"/>
      <c r="D4" s="53"/>
      <c r="F4" s="5"/>
    </row>
    <row r="5" spans="1:6" ht="19.2" thickTop="1" thickBot="1" x14ac:dyDescent="0.4">
      <c r="A5" s="6"/>
      <c r="B5" s="14" t="s">
        <v>0</v>
      </c>
      <c r="C5" s="15" t="s">
        <v>19</v>
      </c>
      <c r="D5" s="16" t="s">
        <v>1</v>
      </c>
    </row>
    <row r="6" spans="1:6" ht="15.6" x14ac:dyDescent="0.3">
      <c r="B6" s="41">
        <v>2004</v>
      </c>
      <c r="C6" s="43">
        <v>0</v>
      </c>
      <c r="D6" s="42">
        <v>0</v>
      </c>
    </row>
    <row r="7" spans="1:6" ht="15.6" x14ac:dyDescent="0.3">
      <c r="B7" s="23">
        <v>2005</v>
      </c>
      <c r="C7" s="47">
        <v>0</v>
      </c>
      <c r="D7" s="36">
        <v>0</v>
      </c>
    </row>
    <row r="8" spans="1:6" ht="15.6" x14ac:dyDescent="0.3">
      <c r="B8" s="26">
        <v>2006</v>
      </c>
      <c r="C8" s="46">
        <v>0</v>
      </c>
      <c r="D8" s="35">
        <v>0</v>
      </c>
    </row>
    <row r="9" spans="1:6" ht="15.6" x14ac:dyDescent="0.3">
      <c r="B9" s="23">
        <v>2007</v>
      </c>
      <c r="C9" s="47">
        <v>0</v>
      </c>
      <c r="D9" s="36">
        <v>0</v>
      </c>
    </row>
    <row r="10" spans="1:6" ht="15.6" x14ac:dyDescent="0.3">
      <c r="B10" s="26">
        <v>2008</v>
      </c>
      <c r="C10" s="46">
        <v>0</v>
      </c>
      <c r="D10" s="35">
        <v>0</v>
      </c>
    </row>
    <row r="11" spans="1:6" ht="15.6" x14ac:dyDescent="0.3">
      <c r="B11" s="23">
        <v>2009</v>
      </c>
      <c r="C11" s="47">
        <v>31697.41</v>
      </c>
      <c r="D11" s="36">
        <v>34569</v>
      </c>
    </row>
    <row r="12" spans="1:6" ht="15.6" x14ac:dyDescent="0.3">
      <c r="B12" s="26">
        <v>2010</v>
      </c>
      <c r="C12" s="46">
        <v>24194.62</v>
      </c>
      <c r="D12" s="35">
        <v>35697</v>
      </c>
    </row>
    <row r="13" spans="1:6" ht="15.6" x14ac:dyDescent="0.3">
      <c r="B13" s="23">
        <v>2011</v>
      </c>
      <c r="C13" s="47">
        <v>33778.089999999997</v>
      </c>
      <c r="D13" s="36">
        <v>55921</v>
      </c>
    </row>
    <row r="14" spans="1:6" ht="15.6" x14ac:dyDescent="0.3">
      <c r="B14" s="26">
        <v>2012</v>
      </c>
      <c r="C14" s="46">
        <v>39687.21</v>
      </c>
      <c r="D14" s="35">
        <v>60401</v>
      </c>
    </row>
    <row r="15" spans="1:6" ht="15.6" x14ac:dyDescent="0.3">
      <c r="B15" s="23">
        <v>2013</v>
      </c>
      <c r="C15" s="47">
        <v>31405.1</v>
      </c>
      <c r="D15" s="36">
        <v>73048</v>
      </c>
    </row>
    <row r="16" spans="1:6" ht="15.6" x14ac:dyDescent="0.3">
      <c r="B16" s="26">
        <v>2014</v>
      </c>
      <c r="C16" s="46">
        <v>32026.28</v>
      </c>
      <c r="D16" s="35">
        <v>82884</v>
      </c>
    </row>
    <row r="17" spans="2:4" ht="15.6" x14ac:dyDescent="0.3">
      <c r="B17" s="23">
        <v>2015</v>
      </c>
      <c r="C17" s="47">
        <v>46420.12</v>
      </c>
      <c r="D17" s="36">
        <v>73367</v>
      </c>
    </row>
    <row r="18" spans="2:4" ht="15.6" x14ac:dyDescent="0.3">
      <c r="B18" s="26">
        <v>2016</v>
      </c>
      <c r="C18" s="46">
        <v>47364.22</v>
      </c>
      <c r="D18" s="35">
        <v>68990</v>
      </c>
    </row>
    <row r="19" spans="2:4" ht="15.6" x14ac:dyDescent="0.3">
      <c r="B19" s="23">
        <v>2017</v>
      </c>
      <c r="C19" s="47">
        <v>36851.17</v>
      </c>
      <c r="D19" s="36">
        <v>56498</v>
      </c>
    </row>
    <row r="20" spans="2:4" ht="15.6" x14ac:dyDescent="0.3">
      <c r="B20" s="26">
        <v>2018</v>
      </c>
      <c r="C20" s="46">
        <v>49728.57</v>
      </c>
      <c r="D20" s="35">
        <v>60646</v>
      </c>
    </row>
    <row r="21" spans="2:4" ht="15.6" x14ac:dyDescent="0.25">
      <c r="B21" s="37">
        <v>2019</v>
      </c>
      <c r="C21" s="45">
        <f>'2019'!C18</f>
        <v>52860.710000000006</v>
      </c>
      <c r="D21" s="25">
        <f>'2019'!D18</f>
        <v>59716</v>
      </c>
    </row>
    <row r="22" spans="2:4" ht="15.6" x14ac:dyDescent="0.25">
      <c r="B22" s="38">
        <v>2020</v>
      </c>
      <c r="C22" s="44">
        <f>'2020'!C18</f>
        <v>44269.819999999992</v>
      </c>
      <c r="D22" s="28">
        <f>'2020'!D18</f>
        <v>48501</v>
      </c>
    </row>
    <row r="23" spans="2:4" ht="15.6" x14ac:dyDescent="0.25">
      <c r="B23" s="37">
        <v>2021</v>
      </c>
      <c r="C23" s="45">
        <f>'2021'!C18</f>
        <v>60043.460000000006</v>
      </c>
      <c r="D23" s="25">
        <f>'2021'!D18</f>
        <v>56941</v>
      </c>
    </row>
    <row r="24" spans="2:4" ht="15.6" x14ac:dyDescent="0.3">
      <c r="B24" s="26">
        <v>2022</v>
      </c>
      <c r="C24" s="46">
        <f>'2022'!C18</f>
        <v>62155.79</v>
      </c>
      <c r="D24" s="35">
        <f>'2022'!D18</f>
        <v>62307</v>
      </c>
    </row>
    <row r="25" spans="2:4" ht="16.2" thickBot="1" x14ac:dyDescent="0.35">
      <c r="B25" s="48">
        <v>2023</v>
      </c>
      <c r="C25" s="49">
        <f>'2023'!C18</f>
        <v>58595.25</v>
      </c>
      <c r="D25" s="50">
        <f>'2023'!D18</f>
        <v>63392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2" spans="1:4" x14ac:dyDescent="0.3">
      <c r="A2" s="1"/>
    </row>
    <row r="3" spans="1:4" ht="15" thickBot="1" x14ac:dyDescent="0.35"/>
    <row r="4" spans="1:4" ht="21.6" thickBot="1" x14ac:dyDescent="0.35">
      <c r="B4" s="51" t="s">
        <v>17</v>
      </c>
      <c r="C4" s="52"/>
      <c r="D4" s="53"/>
    </row>
    <row r="5" spans="1:4" ht="18.600000000000001" thickTop="1" x14ac:dyDescent="0.35">
      <c r="A5" s="3"/>
      <c r="B5" s="20" t="s">
        <v>2</v>
      </c>
      <c r="C5" s="21" t="s">
        <v>18</v>
      </c>
      <c r="D5" s="22" t="s">
        <v>3</v>
      </c>
    </row>
    <row r="6" spans="1:4" ht="15.6" x14ac:dyDescent="0.3">
      <c r="B6" s="26" t="s">
        <v>4</v>
      </c>
      <c r="C6" s="27">
        <v>3817.01</v>
      </c>
      <c r="D6" s="28">
        <f>349+3937</f>
        <v>4286</v>
      </c>
    </row>
    <row r="7" spans="1:4" ht="15.6" x14ac:dyDescent="0.3">
      <c r="B7" s="23" t="s">
        <v>5</v>
      </c>
      <c r="C7" s="24">
        <v>3971.76</v>
      </c>
      <c r="D7" s="25">
        <f>394+4495</f>
        <v>4889</v>
      </c>
    </row>
    <row r="8" spans="1:4" ht="15.6" x14ac:dyDescent="0.3">
      <c r="B8" s="26" t="s">
        <v>6</v>
      </c>
      <c r="C8" s="27">
        <v>5301.13</v>
      </c>
      <c r="D8" s="28">
        <f>422+5086</f>
        <v>5508</v>
      </c>
    </row>
    <row r="9" spans="1:4" ht="15.6" x14ac:dyDescent="0.3">
      <c r="B9" s="23" t="s">
        <v>7</v>
      </c>
      <c r="C9" s="24">
        <v>3526.62</v>
      </c>
      <c r="D9" s="25">
        <f>355+3304</f>
        <v>3659</v>
      </c>
    </row>
    <row r="10" spans="1:4" ht="15.6" x14ac:dyDescent="0.3">
      <c r="B10" s="26" t="s">
        <v>8</v>
      </c>
      <c r="C10" s="27">
        <v>3242.32</v>
      </c>
      <c r="D10" s="28">
        <f>327+3121</f>
        <v>3448</v>
      </c>
    </row>
    <row r="11" spans="1:4" ht="15.6" x14ac:dyDescent="0.3">
      <c r="B11" s="23" t="s">
        <v>9</v>
      </c>
      <c r="C11" s="24">
        <v>3156.95</v>
      </c>
      <c r="D11" s="25">
        <f>336+3346</f>
        <v>3682</v>
      </c>
    </row>
    <row r="12" spans="1:4" ht="15.6" x14ac:dyDescent="0.3">
      <c r="B12" s="26" t="s">
        <v>10</v>
      </c>
      <c r="C12" s="27">
        <v>3361.24</v>
      </c>
      <c r="D12" s="28">
        <f>3735+349</f>
        <v>4084</v>
      </c>
    </row>
    <row r="13" spans="1:4" ht="15.6" x14ac:dyDescent="0.3">
      <c r="B13" s="23" t="s">
        <v>11</v>
      </c>
      <c r="C13" s="24">
        <v>3652.39</v>
      </c>
      <c r="D13" s="25">
        <f>3818+382</f>
        <v>4200</v>
      </c>
    </row>
    <row r="14" spans="1:4" ht="15.6" x14ac:dyDescent="0.3">
      <c r="B14" s="26" t="s">
        <v>12</v>
      </c>
      <c r="C14" s="27">
        <v>4000.18</v>
      </c>
      <c r="D14" s="28">
        <f>3979+363</f>
        <v>4342</v>
      </c>
    </row>
    <row r="15" spans="1:4" ht="15.6" x14ac:dyDescent="0.3">
      <c r="B15" s="23" t="s">
        <v>13</v>
      </c>
      <c r="C15" s="24">
        <v>3935.13</v>
      </c>
      <c r="D15" s="25">
        <f>3907+364</f>
        <v>4271</v>
      </c>
    </row>
    <row r="16" spans="1:4" ht="15.6" x14ac:dyDescent="0.3">
      <c r="B16" s="26" t="s">
        <v>14</v>
      </c>
      <c r="C16" s="27">
        <v>2444.06</v>
      </c>
      <c r="D16" s="28">
        <f>2039+180</f>
        <v>2219</v>
      </c>
    </row>
    <row r="17" spans="2:4" ht="15.6" x14ac:dyDescent="0.3">
      <c r="B17" s="23" t="s">
        <v>15</v>
      </c>
      <c r="C17" s="24">
        <v>3861.03</v>
      </c>
      <c r="D17" s="25">
        <f>3582+331</f>
        <v>3913</v>
      </c>
    </row>
    <row r="18" spans="2:4" ht="16.2" thickBot="1" x14ac:dyDescent="0.35">
      <c r="B18" s="29" t="s">
        <v>16</v>
      </c>
      <c r="C18" s="30">
        <f>SUM(C6:C17)</f>
        <v>44269.819999999992</v>
      </c>
      <c r="D18" s="31">
        <f>SUM(D6:D17)</f>
        <v>48501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2" spans="1:4" x14ac:dyDescent="0.3">
      <c r="A2" s="1"/>
    </row>
    <row r="3" spans="1:4" ht="15" thickBot="1" x14ac:dyDescent="0.35"/>
    <row r="4" spans="1:4" ht="21.6" thickBot="1" x14ac:dyDescent="0.35">
      <c r="B4" s="51" t="s">
        <v>17</v>
      </c>
      <c r="C4" s="52"/>
      <c r="D4" s="53"/>
    </row>
    <row r="5" spans="1:4" ht="18.600000000000001" thickTop="1" x14ac:dyDescent="0.35">
      <c r="A5" s="3"/>
      <c r="B5" s="20" t="s">
        <v>2</v>
      </c>
      <c r="C5" s="21" t="s">
        <v>18</v>
      </c>
      <c r="D5" s="22" t="s">
        <v>3</v>
      </c>
    </row>
    <row r="6" spans="1:4" ht="15.6" x14ac:dyDescent="0.3">
      <c r="B6" s="26" t="s">
        <v>4</v>
      </c>
      <c r="C6" s="27">
        <v>4485.28</v>
      </c>
      <c r="D6" s="28">
        <f>3489+320</f>
        <v>3809</v>
      </c>
    </row>
    <row r="7" spans="1:4" ht="15.6" x14ac:dyDescent="0.3">
      <c r="B7" s="23" t="s">
        <v>5</v>
      </c>
      <c r="C7" s="24">
        <v>4138.68</v>
      </c>
      <c r="D7" s="25">
        <f>3911+309</f>
        <v>4220</v>
      </c>
    </row>
    <row r="8" spans="1:4" ht="15.6" x14ac:dyDescent="0.3">
      <c r="B8" s="26" t="s">
        <v>6</v>
      </c>
      <c r="C8" s="27">
        <v>4229.38</v>
      </c>
      <c r="D8" s="28">
        <f>3625+300</f>
        <v>3925</v>
      </c>
    </row>
    <row r="9" spans="1:4" ht="15.6" x14ac:dyDescent="0.3">
      <c r="B9" s="23" t="s">
        <v>7</v>
      </c>
      <c r="C9" s="24">
        <v>4654.04</v>
      </c>
      <c r="D9" s="25">
        <f>4036+413</f>
        <v>4449</v>
      </c>
    </row>
    <row r="10" spans="1:4" ht="15.6" x14ac:dyDescent="0.3">
      <c r="B10" s="26" t="s">
        <v>8</v>
      </c>
      <c r="C10" s="27">
        <v>3889.01</v>
      </c>
      <c r="D10" s="28">
        <f>3360+325</f>
        <v>3685</v>
      </c>
    </row>
    <row r="11" spans="1:4" ht="15.6" x14ac:dyDescent="0.3">
      <c r="B11" s="23" t="s">
        <v>9</v>
      </c>
      <c r="C11" s="24">
        <v>4284.88</v>
      </c>
      <c r="D11" s="25">
        <f>369+4021</f>
        <v>4390</v>
      </c>
    </row>
    <row r="12" spans="1:4" ht="15.6" x14ac:dyDescent="0.3">
      <c r="B12" s="26" t="s">
        <v>10</v>
      </c>
      <c r="C12" s="27">
        <v>4779.6899999999996</v>
      </c>
      <c r="D12" s="28">
        <f>437+4591</f>
        <v>5028</v>
      </c>
    </row>
    <row r="13" spans="1:4" ht="15.6" x14ac:dyDescent="0.3">
      <c r="B13" s="23" t="s">
        <v>11</v>
      </c>
      <c r="C13" s="24">
        <v>5755.1</v>
      </c>
      <c r="D13" s="25">
        <f>479+5330</f>
        <v>5809</v>
      </c>
    </row>
    <row r="14" spans="1:4" ht="15.6" x14ac:dyDescent="0.3">
      <c r="B14" s="26" t="s">
        <v>12</v>
      </c>
      <c r="C14" s="27">
        <v>6279.37</v>
      </c>
      <c r="D14" s="28">
        <f>5717+499</f>
        <v>6216</v>
      </c>
    </row>
    <row r="15" spans="1:4" ht="15.6" x14ac:dyDescent="0.3">
      <c r="B15" s="23" t="s">
        <v>13</v>
      </c>
      <c r="C15" s="24">
        <v>5297.32</v>
      </c>
      <c r="D15" s="25">
        <f>4038+392</f>
        <v>4430</v>
      </c>
    </row>
    <row r="16" spans="1:4" ht="15.6" x14ac:dyDescent="0.3">
      <c r="B16" s="26" t="s">
        <v>14</v>
      </c>
      <c r="C16" s="27">
        <v>6084.62</v>
      </c>
      <c r="D16" s="28">
        <f>5239+447</f>
        <v>5686</v>
      </c>
    </row>
    <row r="17" spans="2:4" ht="15.6" x14ac:dyDescent="0.3">
      <c r="B17" s="23" t="s">
        <v>15</v>
      </c>
      <c r="C17" s="24">
        <v>6166.09</v>
      </c>
      <c r="D17" s="25">
        <f>4889+405</f>
        <v>5294</v>
      </c>
    </row>
    <row r="18" spans="2:4" ht="16.2" thickBot="1" x14ac:dyDescent="0.35">
      <c r="B18" s="29" t="s">
        <v>16</v>
      </c>
      <c r="C18" s="30">
        <f>SUM(C6:C17)</f>
        <v>60043.460000000006</v>
      </c>
      <c r="D18" s="31">
        <f>SUM(D6:D17)</f>
        <v>56941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2" spans="1:4" x14ac:dyDescent="0.3">
      <c r="A2" s="1"/>
    </row>
    <row r="3" spans="1:4" ht="15" thickBot="1" x14ac:dyDescent="0.35"/>
    <row r="4" spans="1:4" ht="21.6" thickBot="1" x14ac:dyDescent="0.35">
      <c r="B4" s="51" t="s">
        <v>17</v>
      </c>
      <c r="C4" s="52"/>
      <c r="D4" s="53"/>
    </row>
    <row r="5" spans="1:4" ht="18.600000000000001" thickTop="1" x14ac:dyDescent="0.35">
      <c r="A5" s="3"/>
      <c r="B5" s="20" t="s">
        <v>2</v>
      </c>
      <c r="C5" s="21" t="s">
        <v>18</v>
      </c>
      <c r="D5" s="22" t="s">
        <v>3</v>
      </c>
    </row>
    <row r="6" spans="1:4" ht="15.6" x14ac:dyDescent="0.3">
      <c r="B6" s="26" t="s">
        <v>4</v>
      </c>
      <c r="C6" s="27">
        <v>6587.8</v>
      </c>
      <c r="D6" s="28">
        <f>4519+404</f>
        <v>4923</v>
      </c>
    </row>
    <row r="7" spans="1:4" ht="15.6" x14ac:dyDescent="0.3">
      <c r="B7" s="23" t="s">
        <v>5</v>
      </c>
      <c r="C7" s="24">
        <v>5255.4</v>
      </c>
      <c r="D7" s="25">
        <f>3987+294</f>
        <v>4281</v>
      </c>
    </row>
    <row r="8" spans="1:4" ht="15.6" x14ac:dyDescent="0.3">
      <c r="B8" s="26" t="s">
        <v>6</v>
      </c>
      <c r="C8" s="27">
        <v>5535.74</v>
      </c>
      <c r="D8" s="28">
        <f>4180+329</f>
        <v>4509</v>
      </c>
    </row>
    <row r="9" spans="1:4" ht="15.6" x14ac:dyDescent="0.3">
      <c r="B9" s="23" t="s">
        <v>7</v>
      </c>
      <c r="C9" s="24">
        <v>6654.05</v>
      </c>
      <c r="D9" s="25">
        <f>434+5337</f>
        <v>5771</v>
      </c>
    </row>
    <row r="10" spans="1:4" ht="15.6" x14ac:dyDescent="0.3">
      <c r="B10" s="26" t="s">
        <v>8</v>
      </c>
      <c r="C10" s="27">
        <v>5038.29</v>
      </c>
      <c r="D10" s="28">
        <f>300+4180</f>
        <v>4480</v>
      </c>
    </row>
    <row r="11" spans="1:4" ht="15.6" x14ac:dyDescent="0.3">
      <c r="B11" s="23" t="s">
        <v>9</v>
      </c>
      <c r="C11" s="24">
        <v>5407.75</v>
      </c>
      <c r="D11" s="25">
        <f>470+5360</f>
        <v>5830</v>
      </c>
    </row>
    <row r="12" spans="1:4" ht="15.6" x14ac:dyDescent="0.3">
      <c r="B12" s="26" t="s">
        <v>10</v>
      </c>
      <c r="C12" s="27">
        <v>5332.55</v>
      </c>
      <c r="D12" s="28">
        <f>471+6153</f>
        <v>6624</v>
      </c>
    </row>
    <row r="13" spans="1:4" ht="15.6" x14ac:dyDescent="0.3">
      <c r="B13" s="23" t="s">
        <v>11</v>
      </c>
      <c r="C13" s="24">
        <v>5146.0600000000004</v>
      </c>
      <c r="D13" s="25">
        <f>349+6064</f>
        <v>6413</v>
      </c>
    </row>
    <row r="14" spans="1:4" ht="15.6" x14ac:dyDescent="0.3">
      <c r="B14" s="26" t="s">
        <v>12</v>
      </c>
      <c r="C14" s="27">
        <v>4427.3900000000003</v>
      </c>
      <c r="D14" s="28">
        <f>374+4525</f>
        <v>4899</v>
      </c>
    </row>
    <row r="15" spans="1:4" ht="15.6" x14ac:dyDescent="0.3">
      <c r="B15" s="23" t="s">
        <v>13</v>
      </c>
      <c r="C15" s="24">
        <v>4039.62</v>
      </c>
      <c r="D15" s="25">
        <f>356+4417</f>
        <v>4773</v>
      </c>
    </row>
    <row r="16" spans="1:4" ht="15.6" x14ac:dyDescent="0.3">
      <c r="B16" s="26" t="s">
        <v>14</v>
      </c>
      <c r="C16" s="27">
        <v>4430.95</v>
      </c>
      <c r="D16" s="28">
        <f>392+4658</f>
        <v>5050</v>
      </c>
    </row>
    <row r="17" spans="2:4" ht="15.6" x14ac:dyDescent="0.3">
      <c r="B17" s="23" t="s">
        <v>15</v>
      </c>
      <c r="C17" s="24">
        <v>4300.1899999999996</v>
      </c>
      <c r="D17" s="25">
        <f>366+4388</f>
        <v>4754</v>
      </c>
    </row>
    <row r="18" spans="2:4" ht="16.2" thickBot="1" x14ac:dyDescent="0.35">
      <c r="B18" s="29" t="s">
        <v>16</v>
      </c>
      <c r="C18" s="30">
        <f>SUM(C6:C17)</f>
        <v>62155.79</v>
      </c>
      <c r="D18" s="31">
        <f>SUM(D6:D17)</f>
        <v>62307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2" spans="1:4" x14ac:dyDescent="0.3">
      <c r="A2" s="1"/>
    </row>
    <row r="3" spans="1:4" ht="15" thickBot="1" x14ac:dyDescent="0.35"/>
    <row r="4" spans="1:4" ht="21.6" thickBot="1" x14ac:dyDescent="0.35">
      <c r="B4" s="51" t="s">
        <v>17</v>
      </c>
      <c r="C4" s="52"/>
      <c r="D4" s="53"/>
    </row>
    <row r="5" spans="1:4" ht="18.600000000000001" thickTop="1" x14ac:dyDescent="0.35">
      <c r="A5" s="3"/>
      <c r="B5" s="20" t="s">
        <v>2</v>
      </c>
      <c r="C5" s="21" t="s">
        <v>18</v>
      </c>
      <c r="D5" s="22" t="s">
        <v>3</v>
      </c>
    </row>
    <row r="6" spans="1:4" ht="15.6" x14ac:dyDescent="0.3">
      <c r="B6" s="26" t="s">
        <v>4</v>
      </c>
      <c r="C6" s="27">
        <v>4543.87</v>
      </c>
      <c r="D6" s="28">
        <f>394+4583</f>
        <v>4977</v>
      </c>
    </row>
    <row r="7" spans="1:4" ht="15.6" x14ac:dyDescent="0.3">
      <c r="B7" s="23" t="s">
        <v>5</v>
      </c>
      <c r="C7" s="24">
        <v>4046.55</v>
      </c>
      <c r="D7" s="25">
        <f>331+4069</f>
        <v>4400</v>
      </c>
    </row>
    <row r="8" spans="1:4" ht="15.6" x14ac:dyDescent="0.3">
      <c r="B8" s="26" t="s">
        <v>6</v>
      </c>
      <c r="C8" s="27">
        <v>5219.57</v>
      </c>
      <c r="D8" s="28">
        <f>292+4256</f>
        <v>4548</v>
      </c>
    </row>
    <row r="9" spans="1:4" ht="15.6" x14ac:dyDescent="0.3">
      <c r="B9" s="23" t="s">
        <v>7</v>
      </c>
      <c r="C9" s="24">
        <v>6465.95</v>
      </c>
      <c r="D9" s="25">
        <f>437+6248</f>
        <v>6685</v>
      </c>
    </row>
    <row r="10" spans="1:4" ht="15.6" x14ac:dyDescent="0.3">
      <c r="B10" s="26" t="s">
        <v>8</v>
      </c>
      <c r="C10" s="27">
        <v>5587.38</v>
      </c>
      <c r="D10" s="28">
        <f>421+5429</f>
        <v>5850</v>
      </c>
    </row>
    <row r="11" spans="1:4" ht="15.6" x14ac:dyDescent="0.3">
      <c r="B11" s="23" t="s">
        <v>9</v>
      </c>
      <c r="C11" s="24">
        <v>4669.3999999999996</v>
      </c>
      <c r="D11" s="25">
        <f>438+4728</f>
        <v>5166</v>
      </c>
    </row>
    <row r="12" spans="1:4" ht="15.6" x14ac:dyDescent="0.3">
      <c r="B12" s="26" t="s">
        <v>10</v>
      </c>
      <c r="C12" s="27">
        <v>4996.32</v>
      </c>
      <c r="D12" s="28">
        <f>475+5549</f>
        <v>6024</v>
      </c>
    </row>
    <row r="13" spans="1:4" ht="15.6" x14ac:dyDescent="0.3">
      <c r="B13" s="23" t="s">
        <v>11</v>
      </c>
      <c r="C13" s="24">
        <v>4310.2299999999996</v>
      </c>
      <c r="D13" s="25">
        <f>396+4648</f>
        <v>5044</v>
      </c>
    </row>
    <row r="14" spans="1:4" ht="15.6" x14ac:dyDescent="0.3">
      <c r="B14" s="26" t="s">
        <v>12</v>
      </c>
      <c r="C14" s="27">
        <v>4775.62</v>
      </c>
      <c r="D14" s="28">
        <f>442+5117</f>
        <v>5559</v>
      </c>
    </row>
    <row r="15" spans="1:4" ht="15.6" x14ac:dyDescent="0.3">
      <c r="B15" s="23" t="s">
        <v>13</v>
      </c>
      <c r="C15" s="24">
        <v>4309.68</v>
      </c>
      <c r="D15" s="25">
        <f>378+4479</f>
        <v>4857</v>
      </c>
    </row>
    <row r="16" spans="1:4" ht="15.6" x14ac:dyDescent="0.3">
      <c r="B16" s="26" t="s">
        <v>14</v>
      </c>
      <c r="C16" s="27">
        <v>4676.09</v>
      </c>
      <c r="D16" s="28">
        <f>387+4655</f>
        <v>5042</v>
      </c>
    </row>
    <row r="17" spans="2:4" ht="15.6" x14ac:dyDescent="0.3">
      <c r="B17" s="23" t="s">
        <v>15</v>
      </c>
      <c r="C17" s="24">
        <v>4994.59</v>
      </c>
      <c r="D17" s="25">
        <f>389+4851</f>
        <v>5240</v>
      </c>
    </row>
    <row r="18" spans="2:4" ht="16.2" thickBot="1" x14ac:dyDescent="0.35">
      <c r="B18" s="29" t="s">
        <v>16</v>
      </c>
      <c r="C18" s="30">
        <f>SUM(C6:C17)</f>
        <v>58595.25</v>
      </c>
      <c r="D18" s="31">
        <f>SUM(D6:D17)</f>
        <v>63392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B9226-77DA-46AF-9ED6-C55899EF0BFB}">
  <dimension ref="A1:D18"/>
  <sheetViews>
    <sheetView tabSelected="1"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2" spans="1:4" x14ac:dyDescent="0.3">
      <c r="A2" s="1"/>
    </row>
    <row r="3" spans="1:4" ht="15" thickBot="1" x14ac:dyDescent="0.35"/>
    <row r="4" spans="1:4" ht="21.6" thickBot="1" x14ac:dyDescent="0.35">
      <c r="B4" s="51" t="s">
        <v>17</v>
      </c>
      <c r="C4" s="52"/>
      <c r="D4" s="53"/>
    </row>
    <row r="5" spans="1:4" ht="18.600000000000001" thickTop="1" x14ac:dyDescent="0.35">
      <c r="A5" s="3"/>
      <c r="B5" s="20" t="s">
        <v>2</v>
      </c>
      <c r="C5" s="21" t="s">
        <v>18</v>
      </c>
      <c r="D5" s="22" t="s">
        <v>3</v>
      </c>
    </row>
    <row r="6" spans="1:4" ht="15.6" x14ac:dyDescent="0.3">
      <c r="B6" s="26" t="s">
        <v>4</v>
      </c>
      <c r="C6" s="27">
        <v>5468.89</v>
      </c>
      <c r="D6" s="28">
        <f>478+5409</f>
        <v>5887</v>
      </c>
    </row>
    <row r="7" spans="1:4" ht="15.6" x14ac:dyDescent="0.3">
      <c r="B7" s="23" t="s">
        <v>5</v>
      </c>
      <c r="C7" s="24">
        <v>5621.82</v>
      </c>
      <c r="D7" s="25">
        <f>530+5487</f>
        <v>6017</v>
      </c>
    </row>
    <row r="8" spans="1:4" ht="15.6" x14ac:dyDescent="0.3">
      <c r="B8" s="26" t="s">
        <v>6</v>
      </c>
      <c r="C8" s="27">
        <v>5354.6</v>
      </c>
      <c r="D8" s="28">
        <f>456+6031</f>
        <v>6487</v>
      </c>
    </row>
    <row r="9" spans="1:4" ht="15.6" x14ac:dyDescent="0.3">
      <c r="B9" s="23" t="s">
        <v>7</v>
      </c>
      <c r="C9" s="24"/>
      <c r="D9" s="25"/>
    </row>
    <row r="10" spans="1:4" ht="15.6" x14ac:dyDescent="0.3">
      <c r="B10" s="26" t="s">
        <v>8</v>
      </c>
      <c r="C10" s="27"/>
      <c r="D10" s="28"/>
    </row>
    <row r="11" spans="1:4" ht="15.6" x14ac:dyDescent="0.3">
      <c r="B11" s="23" t="s">
        <v>9</v>
      </c>
      <c r="C11" s="24"/>
      <c r="D11" s="25"/>
    </row>
    <row r="12" spans="1:4" ht="15.6" x14ac:dyDescent="0.3">
      <c r="B12" s="26" t="s">
        <v>10</v>
      </c>
      <c r="C12" s="27"/>
      <c r="D12" s="28"/>
    </row>
    <row r="13" spans="1:4" ht="15.6" x14ac:dyDescent="0.3">
      <c r="B13" s="23" t="s">
        <v>11</v>
      </c>
      <c r="C13" s="24"/>
      <c r="D13" s="25"/>
    </row>
    <row r="14" spans="1:4" ht="15.6" x14ac:dyDescent="0.3">
      <c r="B14" s="26" t="s">
        <v>12</v>
      </c>
      <c r="C14" s="27"/>
      <c r="D14" s="28"/>
    </row>
    <row r="15" spans="1:4" ht="15.6" x14ac:dyDescent="0.3">
      <c r="B15" s="23" t="s">
        <v>13</v>
      </c>
      <c r="C15" s="24"/>
      <c r="D15" s="25"/>
    </row>
    <row r="16" spans="1:4" ht="15.6" x14ac:dyDescent="0.3">
      <c r="B16" s="26" t="s">
        <v>14</v>
      </c>
      <c r="C16" s="27"/>
      <c r="D16" s="28"/>
    </row>
    <row r="17" spans="2:4" ht="15.6" x14ac:dyDescent="0.3">
      <c r="B17" s="23" t="s">
        <v>15</v>
      </c>
      <c r="C17" s="24"/>
      <c r="D17" s="25"/>
    </row>
    <row r="18" spans="2:4" ht="16.2" thickBot="1" x14ac:dyDescent="0.35">
      <c r="B18" s="29" t="s">
        <v>16</v>
      </c>
      <c r="C18" s="30">
        <f>SUM(C6:C17)</f>
        <v>16445.309999999998</v>
      </c>
      <c r="D18" s="31">
        <f>SUM(D6:D17)</f>
        <v>18391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7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2" spans="1:4" x14ac:dyDescent="0.3">
      <c r="A2" s="1"/>
    </row>
    <row r="3" spans="1:4" ht="15" thickBot="1" x14ac:dyDescent="0.35"/>
    <row r="4" spans="1:4" ht="21.6" thickBot="1" x14ac:dyDescent="0.35">
      <c r="B4" s="51" t="s">
        <v>20</v>
      </c>
      <c r="C4" s="52"/>
      <c r="D4" s="53"/>
    </row>
    <row r="5" spans="1:4" ht="18.600000000000001" thickTop="1" x14ac:dyDescent="0.35">
      <c r="A5" s="3"/>
      <c r="B5" s="20" t="s">
        <v>2</v>
      </c>
      <c r="C5" s="21" t="s">
        <v>18</v>
      </c>
      <c r="D5" s="22" t="s">
        <v>3</v>
      </c>
    </row>
    <row r="6" spans="1:4" ht="15.6" x14ac:dyDescent="0.3">
      <c r="B6" s="39">
        <v>45017</v>
      </c>
      <c r="C6" s="54">
        <v>6465.95</v>
      </c>
      <c r="D6" s="25">
        <f>437+6248</f>
        <v>6685</v>
      </c>
    </row>
    <row r="7" spans="1:4" ht="15.6" x14ac:dyDescent="0.3">
      <c r="B7" s="40">
        <v>45047</v>
      </c>
      <c r="C7" s="55">
        <v>5587.38</v>
      </c>
      <c r="D7" s="28">
        <f>421+5429</f>
        <v>5850</v>
      </c>
    </row>
    <row r="8" spans="1:4" ht="15.6" x14ac:dyDescent="0.3">
      <c r="B8" s="39">
        <v>45078</v>
      </c>
      <c r="C8" s="54">
        <v>4669.3999999999996</v>
      </c>
      <c r="D8" s="25">
        <f>438+4728</f>
        <v>5166</v>
      </c>
    </row>
    <row r="9" spans="1:4" ht="15.6" x14ac:dyDescent="0.3">
      <c r="B9" s="40">
        <v>45108</v>
      </c>
      <c r="C9" s="55">
        <v>4996.32</v>
      </c>
      <c r="D9" s="28">
        <f>475+5549</f>
        <v>6024</v>
      </c>
    </row>
    <row r="10" spans="1:4" ht="15.6" x14ac:dyDescent="0.3">
      <c r="B10" s="39">
        <v>45139</v>
      </c>
      <c r="C10" s="54">
        <v>4310.2299999999996</v>
      </c>
      <c r="D10" s="25">
        <f>396+4648</f>
        <v>5044</v>
      </c>
    </row>
    <row r="11" spans="1:4" ht="15.6" x14ac:dyDescent="0.3">
      <c r="B11" s="40">
        <v>45170</v>
      </c>
      <c r="C11" s="55">
        <v>4775.62</v>
      </c>
      <c r="D11" s="28">
        <f>442+5117</f>
        <v>5559</v>
      </c>
    </row>
    <row r="12" spans="1:4" ht="15.6" x14ac:dyDescent="0.3">
      <c r="B12" s="39">
        <v>45200</v>
      </c>
      <c r="C12" s="54">
        <v>4309.68</v>
      </c>
      <c r="D12" s="25">
        <f>378+4479</f>
        <v>4857</v>
      </c>
    </row>
    <row r="13" spans="1:4" ht="15.6" x14ac:dyDescent="0.3">
      <c r="B13" s="40">
        <v>45231</v>
      </c>
      <c r="C13" s="55">
        <v>4676.09</v>
      </c>
      <c r="D13" s="28">
        <f>387+4655</f>
        <v>5042</v>
      </c>
    </row>
    <row r="14" spans="1:4" ht="15.6" x14ac:dyDescent="0.3">
      <c r="B14" s="39">
        <v>45261</v>
      </c>
      <c r="C14" s="54">
        <v>4994.59</v>
      </c>
      <c r="D14" s="25">
        <f>389+4851</f>
        <v>5240</v>
      </c>
    </row>
    <row r="15" spans="1:4" ht="15.6" x14ac:dyDescent="0.3">
      <c r="B15" s="40">
        <v>45292</v>
      </c>
      <c r="C15" s="55">
        <v>5468.89</v>
      </c>
      <c r="D15" s="28">
        <f>478+5409</f>
        <v>5887</v>
      </c>
    </row>
    <row r="16" spans="1:4" ht="15.6" x14ac:dyDescent="0.3">
      <c r="B16" s="39">
        <v>45323</v>
      </c>
      <c r="C16" s="54">
        <v>5621.82</v>
      </c>
      <c r="D16" s="25">
        <f>530+5487</f>
        <v>6017</v>
      </c>
    </row>
    <row r="17" spans="2:4" ht="16.2" thickBot="1" x14ac:dyDescent="0.35">
      <c r="B17" s="56">
        <v>45352</v>
      </c>
      <c r="C17" s="58">
        <v>5354.6</v>
      </c>
      <c r="D17" s="57">
        <f>456+6031</f>
        <v>6487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51" t="s">
        <v>17</v>
      </c>
      <c r="C4" s="52"/>
      <c r="D4" s="53"/>
    </row>
    <row r="5" spans="1:4" ht="18.600000000000001" thickTop="1" x14ac:dyDescent="0.35">
      <c r="A5" s="3"/>
      <c r="B5" s="32" t="s">
        <v>2</v>
      </c>
      <c r="C5" s="33" t="s">
        <v>18</v>
      </c>
      <c r="D5" s="34" t="s">
        <v>3</v>
      </c>
    </row>
    <row r="6" spans="1:4" x14ac:dyDescent="0.3">
      <c r="B6" s="9" t="s">
        <v>4</v>
      </c>
      <c r="C6" s="10">
        <v>2784.89</v>
      </c>
      <c r="D6" s="13">
        <v>3696</v>
      </c>
    </row>
    <row r="7" spans="1:4" x14ac:dyDescent="0.3">
      <c r="B7" s="8" t="s">
        <v>5</v>
      </c>
      <c r="C7" s="11">
        <v>3105.98</v>
      </c>
      <c r="D7" s="12">
        <v>3686</v>
      </c>
    </row>
    <row r="8" spans="1:4" x14ac:dyDescent="0.3">
      <c r="B8" s="9" t="s">
        <v>6</v>
      </c>
      <c r="C8" s="10">
        <v>3778.13</v>
      </c>
      <c r="D8" s="13">
        <v>4800</v>
      </c>
    </row>
    <row r="9" spans="1:4" x14ac:dyDescent="0.3">
      <c r="B9" s="8" t="s">
        <v>7</v>
      </c>
      <c r="C9" s="11">
        <v>3625.93</v>
      </c>
      <c r="D9" s="12">
        <v>4512</v>
      </c>
    </row>
    <row r="10" spans="1:4" x14ac:dyDescent="0.3">
      <c r="B10" s="9" t="s">
        <v>8</v>
      </c>
      <c r="C10" s="10">
        <v>3441.57</v>
      </c>
      <c r="D10" s="13">
        <v>5011</v>
      </c>
    </row>
    <row r="11" spans="1:4" x14ac:dyDescent="0.3">
      <c r="B11" s="8" t="s">
        <v>9</v>
      </c>
      <c r="C11" s="11">
        <v>3211.55</v>
      </c>
      <c r="D11" s="12">
        <v>5107</v>
      </c>
    </row>
    <row r="12" spans="1:4" x14ac:dyDescent="0.3">
      <c r="B12" s="9" t="s">
        <v>10</v>
      </c>
      <c r="C12" s="10">
        <v>3345.69</v>
      </c>
      <c r="D12" s="13">
        <v>5894</v>
      </c>
    </row>
    <row r="13" spans="1:4" x14ac:dyDescent="0.3">
      <c r="B13" s="8" t="s">
        <v>11</v>
      </c>
      <c r="C13" s="11">
        <v>3529.72</v>
      </c>
      <c r="D13" s="12">
        <v>6403</v>
      </c>
    </row>
    <row r="14" spans="1:4" x14ac:dyDescent="0.3">
      <c r="B14" s="9" t="s">
        <v>12</v>
      </c>
      <c r="C14" s="10">
        <v>3160.54</v>
      </c>
      <c r="D14" s="13">
        <v>4838</v>
      </c>
    </row>
    <row r="15" spans="1:4" x14ac:dyDescent="0.3">
      <c r="B15" s="8" t="s">
        <v>13</v>
      </c>
      <c r="C15" s="11">
        <v>3240.57</v>
      </c>
      <c r="D15" s="12">
        <v>4781</v>
      </c>
    </row>
    <row r="16" spans="1:4" x14ac:dyDescent="0.3">
      <c r="B16" s="9" t="s">
        <v>14</v>
      </c>
      <c r="C16" s="10">
        <v>3471.8</v>
      </c>
      <c r="D16" s="13">
        <v>5731</v>
      </c>
    </row>
    <row r="17" spans="2:4" x14ac:dyDescent="0.3">
      <c r="B17" s="8" t="s">
        <v>15</v>
      </c>
      <c r="C17" s="11">
        <v>2990.84</v>
      </c>
      <c r="D17" s="12">
        <v>5942</v>
      </c>
    </row>
    <row r="18" spans="2:4" ht="16.2" thickBot="1" x14ac:dyDescent="0.35">
      <c r="B18" s="17" t="s">
        <v>16</v>
      </c>
      <c r="C18" s="18">
        <v>39687.210000000006</v>
      </c>
      <c r="D18" s="19">
        <v>60401</v>
      </c>
    </row>
    <row r="19" spans="2:4" x14ac:dyDescent="0.3">
      <c r="C19" s="7"/>
      <c r="D19" s="7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51" t="s">
        <v>17</v>
      </c>
      <c r="C4" s="52"/>
      <c r="D4" s="53"/>
    </row>
    <row r="5" spans="1:4" ht="18.600000000000001" thickTop="1" x14ac:dyDescent="0.35">
      <c r="A5" s="3"/>
      <c r="B5" s="32" t="s">
        <v>2</v>
      </c>
      <c r="C5" s="33" t="s">
        <v>18</v>
      </c>
      <c r="D5" s="34" t="s">
        <v>3</v>
      </c>
    </row>
    <row r="6" spans="1:4" ht="15.6" x14ac:dyDescent="0.3">
      <c r="B6" s="26" t="s">
        <v>4</v>
      </c>
      <c r="C6" s="27">
        <v>3363.84</v>
      </c>
      <c r="D6" s="28">
        <v>5990</v>
      </c>
    </row>
    <row r="7" spans="1:4" ht="15.6" x14ac:dyDescent="0.3">
      <c r="B7" s="23" t="s">
        <v>5</v>
      </c>
      <c r="C7" s="24">
        <v>2871.39</v>
      </c>
      <c r="D7" s="25">
        <v>6662</v>
      </c>
    </row>
    <row r="8" spans="1:4" ht="15.6" x14ac:dyDescent="0.3">
      <c r="B8" s="26" t="s">
        <v>6</v>
      </c>
      <c r="C8" s="27">
        <v>2520.65</v>
      </c>
      <c r="D8" s="28">
        <v>5443</v>
      </c>
    </row>
    <row r="9" spans="1:4" ht="15.6" x14ac:dyDescent="0.3">
      <c r="B9" s="23" t="s">
        <v>7</v>
      </c>
      <c r="C9" s="24">
        <v>2475.58</v>
      </c>
      <c r="D9" s="25">
        <v>4800</v>
      </c>
    </row>
    <row r="10" spans="1:4" ht="15.6" x14ac:dyDescent="0.3">
      <c r="B10" s="26" t="s">
        <v>8</v>
      </c>
      <c r="C10" s="27">
        <v>2490.35</v>
      </c>
      <c r="D10" s="28">
        <v>5040</v>
      </c>
    </row>
    <row r="11" spans="1:4" ht="15.6" x14ac:dyDescent="0.3">
      <c r="B11" s="23" t="s">
        <v>9</v>
      </c>
      <c r="C11" s="24">
        <v>2312.25</v>
      </c>
      <c r="D11" s="25">
        <v>4982</v>
      </c>
    </row>
    <row r="12" spans="1:4" ht="15.6" x14ac:dyDescent="0.3">
      <c r="B12" s="26" t="s">
        <v>10</v>
      </c>
      <c r="C12" s="27">
        <v>2337.54</v>
      </c>
      <c r="D12" s="28">
        <v>5338</v>
      </c>
    </row>
    <row r="13" spans="1:4" ht="15.6" x14ac:dyDescent="0.3">
      <c r="B13" s="23" t="s">
        <v>11</v>
      </c>
      <c r="C13" s="24">
        <v>2855.63</v>
      </c>
      <c r="D13" s="25">
        <v>7382</v>
      </c>
    </row>
    <row r="14" spans="1:4" ht="15.6" x14ac:dyDescent="0.3">
      <c r="B14" s="26" t="s">
        <v>12</v>
      </c>
      <c r="C14" s="27">
        <v>2565.7399999999998</v>
      </c>
      <c r="D14" s="28">
        <v>5750</v>
      </c>
    </row>
    <row r="15" spans="1:4" ht="15.6" x14ac:dyDescent="0.3">
      <c r="B15" s="23" t="s">
        <v>13</v>
      </c>
      <c r="C15" s="24">
        <v>2087.46</v>
      </c>
      <c r="D15" s="25">
        <v>6566</v>
      </c>
    </row>
    <row r="16" spans="1:4" ht="15.6" x14ac:dyDescent="0.3">
      <c r="B16" s="26" t="s">
        <v>14</v>
      </c>
      <c r="C16" s="27">
        <v>2526.81</v>
      </c>
      <c r="D16" s="28">
        <v>7371</v>
      </c>
    </row>
    <row r="17" spans="2:4" ht="15.6" x14ac:dyDescent="0.3">
      <c r="B17" s="23" t="s">
        <v>15</v>
      </c>
      <c r="C17" s="24">
        <v>2997.86</v>
      </c>
      <c r="D17" s="25">
        <v>7724</v>
      </c>
    </row>
    <row r="18" spans="2:4" ht="16.2" thickBot="1" x14ac:dyDescent="0.35">
      <c r="B18" s="17" t="s">
        <v>16</v>
      </c>
      <c r="C18" s="18">
        <v>31405.100000000002</v>
      </c>
      <c r="D18" s="19">
        <v>73048</v>
      </c>
    </row>
    <row r="19" spans="2:4" x14ac:dyDescent="0.3">
      <c r="C19" s="7"/>
      <c r="D19" s="7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51" t="s">
        <v>17</v>
      </c>
      <c r="C4" s="52"/>
      <c r="D4" s="53"/>
    </row>
    <row r="5" spans="1:4" ht="18.600000000000001" thickTop="1" x14ac:dyDescent="0.35">
      <c r="A5" s="3"/>
      <c r="B5" s="32" t="s">
        <v>2</v>
      </c>
      <c r="C5" s="33" t="s">
        <v>18</v>
      </c>
      <c r="D5" s="34" t="s">
        <v>3</v>
      </c>
    </row>
    <row r="6" spans="1:4" ht="15.6" x14ac:dyDescent="0.3">
      <c r="B6" s="26" t="s">
        <v>4</v>
      </c>
      <c r="C6" s="27">
        <v>2637.98</v>
      </c>
      <c r="D6" s="28">
        <v>7143</v>
      </c>
    </row>
    <row r="7" spans="1:4" ht="15.6" x14ac:dyDescent="0.3">
      <c r="B7" s="23" t="s">
        <v>5</v>
      </c>
      <c r="C7" s="24">
        <v>3468.64</v>
      </c>
      <c r="D7" s="25">
        <v>8922</v>
      </c>
    </row>
    <row r="8" spans="1:4" ht="15.6" x14ac:dyDescent="0.3">
      <c r="B8" s="26" t="s">
        <v>6</v>
      </c>
      <c r="C8" s="27">
        <v>2454.23</v>
      </c>
      <c r="D8" s="28">
        <v>6017</v>
      </c>
    </row>
    <row r="9" spans="1:4" ht="15.6" x14ac:dyDescent="0.3">
      <c r="B9" s="23" t="s">
        <v>7</v>
      </c>
      <c r="C9" s="24">
        <v>3242.86</v>
      </c>
      <c r="D9" s="25">
        <v>8296</v>
      </c>
    </row>
    <row r="10" spans="1:4" ht="15.6" x14ac:dyDescent="0.3">
      <c r="B10" s="26" t="s">
        <v>8</v>
      </c>
      <c r="C10" s="27">
        <v>2564.3000000000002</v>
      </c>
      <c r="D10" s="28">
        <v>6546</v>
      </c>
    </row>
    <row r="11" spans="1:4" ht="15.6" x14ac:dyDescent="0.3">
      <c r="B11" s="23" t="s">
        <v>9</v>
      </c>
      <c r="C11" s="24">
        <v>2580.25</v>
      </c>
      <c r="D11" s="25">
        <v>6766</v>
      </c>
    </row>
    <row r="12" spans="1:4" ht="15.6" x14ac:dyDescent="0.3">
      <c r="B12" s="26" t="s">
        <v>10</v>
      </c>
      <c r="C12" s="27">
        <v>2827.74</v>
      </c>
      <c r="D12" s="28">
        <v>7415</v>
      </c>
    </row>
    <row r="13" spans="1:4" ht="15.6" x14ac:dyDescent="0.3">
      <c r="B13" s="23" t="s">
        <v>11</v>
      </c>
      <c r="C13" s="24">
        <v>2433.67</v>
      </c>
      <c r="D13" s="25">
        <v>6660</v>
      </c>
    </row>
    <row r="14" spans="1:4" ht="15.6" x14ac:dyDescent="0.3">
      <c r="B14" s="26" t="s">
        <v>12</v>
      </c>
      <c r="C14" s="27">
        <v>2480.34</v>
      </c>
      <c r="D14" s="28">
        <v>6155</v>
      </c>
    </row>
    <row r="15" spans="1:4" ht="15.6" x14ac:dyDescent="0.3">
      <c r="B15" s="23" t="s">
        <v>13</v>
      </c>
      <c r="C15" s="24">
        <v>2516.67</v>
      </c>
      <c r="D15" s="25">
        <v>6508</v>
      </c>
    </row>
    <row r="16" spans="1:4" ht="15.6" x14ac:dyDescent="0.3">
      <c r="B16" s="26" t="s">
        <v>14</v>
      </c>
      <c r="C16" s="27">
        <v>2285.92</v>
      </c>
      <c r="D16" s="28">
        <v>6162</v>
      </c>
    </row>
    <row r="17" spans="2:4" ht="15.6" x14ac:dyDescent="0.3">
      <c r="B17" s="23" t="s">
        <v>15</v>
      </c>
      <c r="C17" s="24">
        <v>2533.6799999999998</v>
      </c>
      <c r="D17" s="25">
        <v>6294</v>
      </c>
    </row>
    <row r="18" spans="2:4" ht="16.2" thickBot="1" x14ac:dyDescent="0.35">
      <c r="B18" s="17" t="s">
        <v>16</v>
      </c>
      <c r="C18" s="18">
        <v>32026.28</v>
      </c>
      <c r="D18" s="19">
        <v>82884</v>
      </c>
    </row>
    <row r="19" spans="2:4" x14ac:dyDescent="0.3">
      <c r="C19" s="7"/>
      <c r="D19" s="7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51" t="s">
        <v>17</v>
      </c>
      <c r="C4" s="52"/>
      <c r="D4" s="53"/>
    </row>
    <row r="5" spans="1:4" ht="18.600000000000001" thickTop="1" x14ac:dyDescent="0.35">
      <c r="A5" s="3"/>
      <c r="B5" s="32" t="s">
        <v>2</v>
      </c>
      <c r="C5" s="33" t="s">
        <v>18</v>
      </c>
      <c r="D5" s="34" t="s">
        <v>3</v>
      </c>
    </row>
    <row r="6" spans="1:4" ht="15.6" x14ac:dyDescent="0.3">
      <c r="B6" s="26" t="s">
        <v>4</v>
      </c>
      <c r="C6" s="27">
        <v>2877.69</v>
      </c>
      <c r="D6" s="28">
        <v>5720</v>
      </c>
    </row>
    <row r="7" spans="1:4" ht="15.6" x14ac:dyDescent="0.3">
      <c r="B7" s="23" t="s">
        <v>5</v>
      </c>
      <c r="C7" s="24">
        <v>3460.97</v>
      </c>
      <c r="D7" s="25">
        <v>6755</v>
      </c>
    </row>
    <row r="8" spans="1:4" ht="15.6" x14ac:dyDescent="0.3">
      <c r="B8" s="26" t="s">
        <v>6</v>
      </c>
      <c r="C8" s="27">
        <v>3821.08</v>
      </c>
      <c r="D8" s="28">
        <v>6304</v>
      </c>
    </row>
    <row r="9" spans="1:4" ht="15.6" x14ac:dyDescent="0.3">
      <c r="B9" s="23" t="s">
        <v>7</v>
      </c>
      <c r="C9" s="24">
        <v>4017.44</v>
      </c>
      <c r="D9" s="25">
        <v>6095</v>
      </c>
    </row>
    <row r="10" spans="1:4" ht="15.6" x14ac:dyDescent="0.3">
      <c r="B10" s="26" t="s">
        <v>8</v>
      </c>
      <c r="C10" s="27">
        <v>3889.76</v>
      </c>
      <c r="D10" s="28">
        <v>5463</v>
      </c>
    </row>
    <row r="11" spans="1:4" ht="15.6" x14ac:dyDescent="0.3">
      <c r="B11" s="23" t="s">
        <v>9</v>
      </c>
      <c r="C11" s="24">
        <v>4021.79</v>
      </c>
      <c r="D11" s="25">
        <v>5750</v>
      </c>
    </row>
    <row r="12" spans="1:4" ht="15.6" x14ac:dyDescent="0.3">
      <c r="B12" s="26" t="s">
        <v>10</v>
      </c>
      <c r="C12" s="27">
        <v>4054.93</v>
      </c>
      <c r="D12" s="28">
        <v>5950</v>
      </c>
    </row>
    <row r="13" spans="1:4" ht="15.6" x14ac:dyDescent="0.3">
      <c r="B13" s="23" t="s">
        <v>11</v>
      </c>
      <c r="C13" s="24">
        <v>4202.13</v>
      </c>
      <c r="D13" s="25">
        <v>5927</v>
      </c>
    </row>
    <row r="14" spans="1:4" ht="15.6" x14ac:dyDescent="0.3">
      <c r="B14" s="26" t="s">
        <v>12</v>
      </c>
      <c r="C14" s="27">
        <v>4831.57</v>
      </c>
      <c r="D14" s="28">
        <v>7080</v>
      </c>
    </row>
    <row r="15" spans="1:4" ht="15.6" x14ac:dyDescent="0.3">
      <c r="B15" s="23" t="s">
        <v>13</v>
      </c>
      <c r="C15" s="24">
        <v>4502.9799999999996</v>
      </c>
      <c r="D15" s="25">
        <v>6505</v>
      </c>
    </row>
    <row r="16" spans="1:4" ht="15.6" x14ac:dyDescent="0.3">
      <c r="B16" s="26" t="s">
        <v>14</v>
      </c>
      <c r="C16" s="27">
        <v>4206.1000000000004</v>
      </c>
      <c r="D16" s="28">
        <v>5524</v>
      </c>
    </row>
    <row r="17" spans="2:4" ht="15.6" x14ac:dyDescent="0.3">
      <c r="B17" s="23" t="s">
        <v>15</v>
      </c>
      <c r="C17" s="24">
        <v>2533.6799999999998</v>
      </c>
      <c r="D17" s="25">
        <v>6294</v>
      </c>
    </row>
    <row r="18" spans="2:4" ht="16.2" thickBot="1" x14ac:dyDescent="0.35">
      <c r="B18" s="17" t="s">
        <v>16</v>
      </c>
      <c r="C18" s="18">
        <v>46420.119999999995</v>
      </c>
      <c r="D18" s="19">
        <v>73367</v>
      </c>
    </row>
    <row r="19" spans="2:4" x14ac:dyDescent="0.3">
      <c r="C19" s="7"/>
      <c r="D19" s="7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1.6" thickBot="1" x14ac:dyDescent="0.35">
      <c r="B4" s="51" t="s">
        <v>17</v>
      </c>
      <c r="C4" s="52"/>
      <c r="D4" s="53"/>
    </row>
    <row r="5" spans="1:4" ht="18.600000000000001" thickTop="1" x14ac:dyDescent="0.35">
      <c r="A5" s="3"/>
      <c r="B5" s="20" t="s">
        <v>2</v>
      </c>
      <c r="C5" s="21" t="s">
        <v>18</v>
      </c>
      <c r="D5" s="22" t="s">
        <v>3</v>
      </c>
    </row>
    <row r="6" spans="1:4" ht="15.6" x14ac:dyDescent="0.3">
      <c r="B6" s="26" t="s">
        <v>4</v>
      </c>
      <c r="C6" s="27">
        <v>3896.41</v>
      </c>
      <c r="D6" s="28">
        <v>4923</v>
      </c>
    </row>
    <row r="7" spans="1:4" ht="15.6" x14ac:dyDescent="0.3">
      <c r="B7" s="23" t="s">
        <v>5</v>
      </c>
      <c r="C7" s="24">
        <v>4126.78</v>
      </c>
      <c r="D7" s="25">
        <v>5360</v>
      </c>
    </row>
    <row r="8" spans="1:4" ht="15.6" x14ac:dyDescent="0.3">
      <c r="B8" s="26" t="s">
        <v>6</v>
      </c>
      <c r="C8" s="27">
        <v>4176.92</v>
      </c>
      <c r="D8" s="28">
        <v>5853</v>
      </c>
    </row>
    <row r="9" spans="1:4" ht="15.6" x14ac:dyDescent="0.3">
      <c r="B9" s="23" t="s">
        <v>7</v>
      </c>
      <c r="C9" s="24">
        <v>4706.04</v>
      </c>
      <c r="D9" s="25">
        <v>6606</v>
      </c>
    </row>
    <row r="10" spans="1:4" ht="15.6" x14ac:dyDescent="0.3">
      <c r="B10" s="26" t="s">
        <v>8</v>
      </c>
      <c r="C10" s="27">
        <v>4096.95</v>
      </c>
      <c r="D10" s="28">
        <v>6126</v>
      </c>
    </row>
    <row r="11" spans="1:4" ht="15.6" x14ac:dyDescent="0.3">
      <c r="B11" s="23" t="s">
        <v>9</v>
      </c>
      <c r="C11" s="24">
        <v>4830.29</v>
      </c>
      <c r="D11" s="25">
        <v>7574</v>
      </c>
    </row>
    <row r="12" spans="1:4" ht="15.6" x14ac:dyDescent="0.3">
      <c r="B12" s="26" t="s">
        <v>10</v>
      </c>
      <c r="C12" s="27">
        <v>4206.37</v>
      </c>
      <c r="D12" s="28">
        <v>6258</v>
      </c>
    </row>
    <row r="13" spans="1:4" ht="15.6" x14ac:dyDescent="0.3">
      <c r="B13" s="23" t="s">
        <v>11</v>
      </c>
      <c r="C13" s="24">
        <v>3564.18</v>
      </c>
      <c r="D13" s="25">
        <v>5224</v>
      </c>
    </row>
    <row r="14" spans="1:4" ht="15.6" x14ac:dyDescent="0.3">
      <c r="B14" s="26" t="s">
        <v>12</v>
      </c>
      <c r="C14" s="27">
        <v>3906.76</v>
      </c>
      <c r="D14" s="28">
        <v>5958</v>
      </c>
    </row>
    <row r="15" spans="1:4" ht="15.6" x14ac:dyDescent="0.3">
      <c r="B15" s="23" t="s">
        <v>13</v>
      </c>
      <c r="C15" s="24">
        <v>3582.49</v>
      </c>
      <c r="D15" s="25">
        <v>5537</v>
      </c>
    </row>
    <row r="16" spans="1:4" ht="15.6" x14ac:dyDescent="0.3">
      <c r="B16" s="26" t="s">
        <v>14</v>
      </c>
      <c r="C16" s="27">
        <v>3058.8</v>
      </c>
      <c r="D16" s="28">
        <v>4526</v>
      </c>
    </row>
    <row r="17" spans="2:4" ht="15.6" x14ac:dyDescent="0.3">
      <c r="B17" s="23" t="s">
        <v>15</v>
      </c>
      <c r="C17" s="24">
        <v>3213.08</v>
      </c>
      <c r="D17" s="25">
        <v>5315</v>
      </c>
    </row>
    <row r="18" spans="2:4" ht="16.2" thickBot="1" x14ac:dyDescent="0.35">
      <c r="B18" s="17" t="s">
        <v>16</v>
      </c>
      <c r="C18" s="18">
        <v>47364.22</v>
      </c>
      <c r="D18" s="19">
        <v>68990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1.6" thickBot="1" x14ac:dyDescent="0.35">
      <c r="B4" s="51" t="s">
        <v>17</v>
      </c>
      <c r="C4" s="52"/>
      <c r="D4" s="53"/>
    </row>
    <row r="5" spans="1:4" ht="18.600000000000001" thickTop="1" x14ac:dyDescent="0.35">
      <c r="B5" s="20" t="s">
        <v>2</v>
      </c>
      <c r="C5" s="21" t="s">
        <v>18</v>
      </c>
      <c r="D5" s="22" t="s">
        <v>3</v>
      </c>
    </row>
    <row r="6" spans="1:4" ht="15.6" x14ac:dyDescent="0.3">
      <c r="B6" s="26" t="s">
        <v>4</v>
      </c>
      <c r="C6" s="27">
        <v>2597.5700000000002</v>
      </c>
      <c r="D6" s="28">
        <v>3968</v>
      </c>
    </row>
    <row r="7" spans="1:4" ht="15.6" x14ac:dyDescent="0.3">
      <c r="B7" s="23" t="s">
        <v>5</v>
      </c>
      <c r="C7" s="24">
        <v>2780.61</v>
      </c>
      <c r="D7" s="25">
        <v>4500</v>
      </c>
    </row>
    <row r="8" spans="1:4" ht="15.6" x14ac:dyDescent="0.3">
      <c r="B8" s="26" t="s">
        <v>6</v>
      </c>
      <c r="C8" s="27">
        <v>3359.07</v>
      </c>
      <c r="D8" s="28">
        <v>5788</v>
      </c>
    </row>
    <row r="9" spans="1:4" ht="15.6" x14ac:dyDescent="0.3">
      <c r="B9" s="23" t="s">
        <v>7</v>
      </c>
      <c r="C9" s="24">
        <v>2994.95</v>
      </c>
      <c r="D9" s="25">
        <v>4721</v>
      </c>
    </row>
    <row r="10" spans="1:4" ht="15.6" x14ac:dyDescent="0.3">
      <c r="B10" s="26" t="s">
        <v>8</v>
      </c>
      <c r="C10" s="27">
        <v>3000.16</v>
      </c>
      <c r="D10" s="28">
        <v>4274</v>
      </c>
    </row>
    <row r="11" spans="1:4" ht="15.6" x14ac:dyDescent="0.3">
      <c r="B11" s="23" t="s">
        <v>9</v>
      </c>
      <c r="C11" s="24">
        <v>3456.8</v>
      </c>
      <c r="D11" s="25">
        <v>5369</v>
      </c>
    </row>
    <row r="12" spans="1:4" ht="15.6" x14ac:dyDescent="0.3">
      <c r="B12" s="26" t="s">
        <v>10</v>
      </c>
      <c r="C12" s="27">
        <v>2895.93</v>
      </c>
      <c r="D12" s="28">
        <v>4399</v>
      </c>
    </row>
    <row r="13" spans="1:4" ht="15.6" x14ac:dyDescent="0.3">
      <c r="B13" s="23" t="s">
        <v>11</v>
      </c>
      <c r="C13" s="24">
        <v>3151.38</v>
      </c>
      <c r="D13" s="25">
        <v>4472</v>
      </c>
    </row>
    <row r="14" spans="1:4" ht="15.6" x14ac:dyDescent="0.3">
      <c r="B14" s="26" t="s">
        <v>12</v>
      </c>
      <c r="C14" s="27">
        <v>3020.3</v>
      </c>
      <c r="D14" s="28">
        <v>4546</v>
      </c>
    </row>
    <row r="15" spans="1:4" ht="15.6" x14ac:dyDescent="0.3">
      <c r="B15" s="23" t="s">
        <v>13</v>
      </c>
      <c r="C15" s="24">
        <v>3212.13</v>
      </c>
      <c r="D15" s="25">
        <v>4786</v>
      </c>
    </row>
    <row r="16" spans="1:4" ht="15.6" x14ac:dyDescent="0.3">
      <c r="B16" s="26" t="s">
        <v>14</v>
      </c>
      <c r="C16" s="27">
        <v>3363.75</v>
      </c>
      <c r="D16" s="28">
        <v>5218</v>
      </c>
    </row>
    <row r="17" spans="2:4" ht="15.6" x14ac:dyDescent="0.3">
      <c r="B17" s="23" t="s">
        <v>15</v>
      </c>
      <c r="C17" s="24">
        <v>3018.52</v>
      </c>
      <c r="D17" s="25">
        <v>4457</v>
      </c>
    </row>
    <row r="18" spans="2:4" ht="16.2" thickBot="1" x14ac:dyDescent="0.35">
      <c r="B18" s="17" t="s">
        <v>16</v>
      </c>
      <c r="C18" s="18">
        <f>SUM(C6:C17)</f>
        <v>36851.17</v>
      </c>
      <c r="D18" s="19">
        <f>SUM(D6:D17)</f>
        <v>56498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2" spans="1:4" x14ac:dyDescent="0.3">
      <c r="A2" s="1"/>
    </row>
    <row r="3" spans="1:4" ht="15" thickBot="1" x14ac:dyDescent="0.35"/>
    <row r="4" spans="1:4" ht="21.6" thickBot="1" x14ac:dyDescent="0.35">
      <c r="B4" s="51" t="s">
        <v>17</v>
      </c>
      <c r="C4" s="52"/>
      <c r="D4" s="53"/>
    </row>
    <row r="5" spans="1:4" ht="18.600000000000001" thickTop="1" x14ac:dyDescent="0.35">
      <c r="A5" s="3"/>
      <c r="B5" s="20" t="s">
        <v>2</v>
      </c>
      <c r="C5" s="21" t="s">
        <v>18</v>
      </c>
      <c r="D5" s="22" t="s">
        <v>3</v>
      </c>
    </row>
    <row r="6" spans="1:4" ht="15.6" x14ac:dyDescent="0.3">
      <c r="B6" s="26" t="s">
        <v>4</v>
      </c>
      <c r="C6" s="27">
        <v>3331.31</v>
      </c>
      <c r="D6" s="28">
        <v>3906</v>
      </c>
    </row>
    <row r="7" spans="1:4" ht="15.6" x14ac:dyDescent="0.3">
      <c r="B7" s="23" t="s">
        <v>5</v>
      </c>
      <c r="C7" s="24">
        <v>3760.77</v>
      </c>
      <c r="D7" s="25">
        <v>4690</v>
      </c>
    </row>
    <row r="8" spans="1:4" ht="15.6" x14ac:dyDescent="0.3">
      <c r="B8" s="26" t="s">
        <v>6</v>
      </c>
      <c r="C8" s="27">
        <v>4490.1499999999996</v>
      </c>
      <c r="D8" s="28">
        <v>5376</v>
      </c>
    </row>
    <row r="9" spans="1:4" ht="15.6" x14ac:dyDescent="0.3">
      <c r="B9" s="23" t="s">
        <v>7</v>
      </c>
      <c r="C9" s="24">
        <v>3838.03</v>
      </c>
      <c r="D9" s="25">
        <v>5155</v>
      </c>
    </row>
    <row r="10" spans="1:4" ht="15.6" x14ac:dyDescent="0.3">
      <c r="B10" s="26" t="s">
        <v>8</v>
      </c>
      <c r="C10" s="27">
        <v>4048.55</v>
      </c>
      <c r="D10" s="28">
        <v>5418</v>
      </c>
    </row>
    <row r="11" spans="1:4" ht="15.6" x14ac:dyDescent="0.3">
      <c r="B11" s="23" t="s">
        <v>9</v>
      </c>
      <c r="C11" s="24">
        <v>4570.59</v>
      </c>
      <c r="D11" s="25">
        <v>5359</v>
      </c>
    </row>
    <row r="12" spans="1:4" ht="15.6" x14ac:dyDescent="0.3">
      <c r="B12" s="26" t="s">
        <v>10</v>
      </c>
      <c r="C12" s="27">
        <v>4615.88</v>
      </c>
      <c r="D12" s="28">
        <v>5455</v>
      </c>
    </row>
    <row r="13" spans="1:4" ht="15.6" x14ac:dyDescent="0.3">
      <c r="B13" s="23" t="s">
        <v>11</v>
      </c>
      <c r="C13" s="24">
        <v>4228.3500000000004</v>
      </c>
      <c r="D13" s="25">
        <v>4943</v>
      </c>
    </row>
    <row r="14" spans="1:4" ht="15.6" x14ac:dyDescent="0.3">
      <c r="B14" s="26" t="s">
        <v>12</v>
      </c>
      <c r="C14" s="27">
        <v>4011.06</v>
      </c>
      <c r="D14" s="28">
        <v>4502</v>
      </c>
    </row>
    <row r="15" spans="1:4" ht="15.6" x14ac:dyDescent="0.3">
      <c r="B15" s="23" t="s">
        <v>13</v>
      </c>
      <c r="C15" s="24">
        <v>3888.9</v>
      </c>
      <c r="D15" s="25">
        <v>4400</v>
      </c>
    </row>
    <row r="16" spans="1:4" ht="15.6" x14ac:dyDescent="0.3">
      <c r="B16" s="26" t="s">
        <v>14</v>
      </c>
      <c r="C16" s="27">
        <v>4866.96</v>
      </c>
      <c r="D16" s="28">
        <v>6134</v>
      </c>
    </row>
    <row r="17" spans="2:4" ht="15.6" x14ac:dyDescent="0.3">
      <c r="B17" s="23" t="s">
        <v>15</v>
      </c>
      <c r="C17" s="24">
        <v>4078.02</v>
      </c>
      <c r="D17" s="25">
        <v>5308</v>
      </c>
    </row>
    <row r="18" spans="2:4" ht="16.2" thickBot="1" x14ac:dyDescent="0.35">
      <c r="B18" s="29" t="s">
        <v>16</v>
      </c>
      <c r="C18" s="30">
        <f>SUM(C6:C17)</f>
        <v>49728.57</v>
      </c>
      <c r="D18" s="31">
        <f>SUM(D6:D17)</f>
        <v>60646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2" spans="1:4" x14ac:dyDescent="0.3">
      <c r="A2" s="1"/>
    </row>
    <row r="3" spans="1:4" ht="15" thickBot="1" x14ac:dyDescent="0.35"/>
    <row r="4" spans="1:4" ht="21.6" thickBot="1" x14ac:dyDescent="0.35">
      <c r="B4" s="51" t="s">
        <v>17</v>
      </c>
      <c r="C4" s="52"/>
      <c r="D4" s="53"/>
    </row>
    <row r="5" spans="1:4" ht="18.600000000000001" thickTop="1" x14ac:dyDescent="0.35">
      <c r="A5" s="3"/>
      <c r="B5" s="20" t="s">
        <v>2</v>
      </c>
      <c r="C5" s="21" t="s">
        <v>18</v>
      </c>
      <c r="D5" s="22" t="s">
        <v>3</v>
      </c>
    </row>
    <row r="6" spans="1:4" ht="15.6" x14ac:dyDescent="0.3">
      <c r="B6" s="26" t="s">
        <v>4</v>
      </c>
      <c r="C6" s="27">
        <v>3134.28</v>
      </c>
      <c r="D6" s="28">
        <v>3421</v>
      </c>
    </row>
    <row r="7" spans="1:4" ht="15.6" x14ac:dyDescent="0.3">
      <c r="B7" s="23" t="s">
        <v>5</v>
      </c>
      <c r="C7" s="24">
        <v>3603.31</v>
      </c>
      <c r="D7" s="25">
        <f>321+4098</f>
        <v>4419</v>
      </c>
    </row>
    <row r="8" spans="1:4" ht="15.6" x14ac:dyDescent="0.3">
      <c r="B8" s="26" t="s">
        <v>6</v>
      </c>
      <c r="C8" s="27">
        <v>4739.97</v>
      </c>
      <c r="D8" s="28">
        <f>375+4708</f>
        <v>5083</v>
      </c>
    </row>
    <row r="9" spans="1:4" ht="15.6" x14ac:dyDescent="0.3">
      <c r="B9" s="23" t="s">
        <v>7</v>
      </c>
      <c r="C9" s="24">
        <v>4634.47</v>
      </c>
      <c r="D9" s="25">
        <f>370+4729</f>
        <v>5099</v>
      </c>
    </row>
    <row r="10" spans="1:4" ht="15.6" x14ac:dyDescent="0.3">
      <c r="B10" s="26" t="s">
        <v>8</v>
      </c>
      <c r="C10" s="27">
        <v>4139.04</v>
      </c>
      <c r="D10" s="28">
        <f>381+4455</f>
        <v>4836</v>
      </c>
    </row>
    <row r="11" spans="1:4" ht="15.6" x14ac:dyDescent="0.3">
      <c r="B11" s="23" t="s">
        <v>9</v>
      </c>
      <c r="C11" s="24">
        <v>4231.62</v>
      </c>
      <c r="D11" s="25">
        <f>419+4464</f>
        <v>4883</v>
      </c>
    </row>
    <row r="12" spans="1:4" ht="15.6" x14ac:dyDescent="0.3">
      <c r="B12" s="26" t="s">
        <v>10</v>
      </c>
      <c r="C12" s="27">
        <v>4224.84</v>
      </c>
      <c r="D12" s="28">
        <f>369+4497</f>
        <v>4866</v>
      </c>
    </row>
    <row r="13" spans="1:4" ht="15.6" x14ac:dyDescent="0.3">
      <c r="B13" s="23" t="s">
        <v>11</v>
      </c>
      <c r="C13" s="24">
        <v>4301.43</v>
      </c>
      <c r="D13" s="25">
        <f>378+4400</f>
        <v>4778</v>
      </c>
    </row>
    <row r="14" spans="1:4" ht="15.6" x14ac:dyDescent="0.3">
      <c r="B14" s="26" t="s">
        <v>12</v>
      </c>
      <c r="C14" s="27">
        <v>4780.12</v>
      </c>
      <c r="D14" s="28">
        <f>441+5108</f>
        <v>5549</v>
      </c>
    </row>
    <row r="15" spans="1:4" ht="15.6" x14ac:dyDescent="0.3">
      <c r="B15" s="23" t="s">
        <v>13</v>
      </c>
      <c r="C15" s="24">
        <v>4443.66</v>
      </c>
      <c r="D15" s="25">
        <f>442+4488</f>
        <v>4930</v>
      </c>
    </row>
    <row r="16" spans="1:4" ht="15.6" x14ac:dyDescent="0.3">
      <c r="B16" s="26" t="s">
        <v>14</v>
      </c>
      <c r="C16" s="27">
        <v>5020.26</v>
      </c>
      <c r="D16" s="28">
        <f>439+5233</f>
        <v>5672</v>
      </c>
    </row>
    <row r="17" spans="2:4" ht="15.6" x14ac:dyDescent="0.3">
      <c r="B17" s="23" t="s">
        <v>15</v>
      </c>
      <c r="C17" s="24">
        <v>5607.71</v>
      </c>
      <c r="D17" s="25">
        <f>441+5739</f>
        <v>6180</v>
      </c>
    </row>
    <row r="18" spans="2:4" ht="16.2" thickBot="1" x14ac:dyDescent="0.35">
      <c r="B18" s="29" t="s">
        <v>16</v>
      </c>
      <c r="C18" s="30">
        <f>SUM(C6:C17)</f>
        <v>52860.710000000006</v>
      </c>
      <c r="D18" s="31">
        <f>SUM(D6:D17)</f>
        <v>59716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HISTORICO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Microsoft Linse</cp:lastModifiedBy>
  <dcterms:created xsi:type="dcterms:W3CDTF">2013-09-10T13:21:21Z</dcterms:created>
  <dcterms:modified xsi:type="dcterms:W3CDTF">2024-04-01T22:38:57Z</dcterms:modified>
</cp:coreProperties>
</file>