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13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áfico" sheetId="6" r:id="rId14"/>
    <sheet name="HISTORICO" sheetId="1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/>
  <c r="D18" i="15"/>
  <c r="C18"/>
  <c r="D18" i="14" l="1"/>
  <c r="C18"/>
  <c r="D13" i="13"/>
  <c r="D12"/>
  <c r="D10" l="1"/>
  <c r="D9"/>
  <c r="D11"/>
  <c r="D6"/>
  <c r="D7"/>
  <c r="D8"/>
  <c r="C18"/>
  <c r="D18" l="1"/>
  <c r="D9" i="12"/>
  <c r="D10"/>
  <c r="D11"/>
  <c r="D12"/>
  <c r="D13"/>
  <c r="D14"/>
  <c r="D15"/>
  <c r="D16"/>
  <c r="D17"/>
  <c r="D6" l="1"/>
  <c r="D7"/>
  <c r="D8"/>
  <c r="D17" i="11"/>
  <c r="D16"/>
  <c r="D15"/>
  <c r="D14"/>
  <c r="D13"/>
  <c r="D12"/>
  <c r="C18" i="12"/>
  <c r="C23" i="1" s="1"/>
  <c r="D11" i="11"/>
  <c r="D18" i="12" l="1"/>
  <c r="D23" i="1" s="1"/>
  <c r="D9" i="11"/>
  <c r="D10"/>
  <c r="D6" l="1"/>
  <c r="D7"/>
  <c r="D8"/>
  <c r="C18"/>
  <c r="C22" i="1" s="1"/>
  <c r="D14" i="10"/>
  <c r="D15"/>
  <c r="D13"/>
  <c r="D12"/>
  <c r="D11"/>
  <c r="D10"/>
  <c r="D18" i="11" l="1"/>
  <c r="D22" i="1" s="1"/>
  <c r="D9" i="10"/>
  <c r="D8" l="1"/>
  <c r="D7"/>
  <c r="D6"/>
  <c r="C18"/>
  <c r="C21" i="1" s="1"/>
  <c r="D17" i="9"/>
  <c r="D18" s="1"/>
  <c r="D20" i="1" s="1"/>
  <c r="C18" i="9"/>
  <c r="C20" i="1" s="1"/>
  <c r="D18" i="10" l="1"/>
  <c r="D18" i="8"/>
  <c r="D19" i="1" s="1"/>
  <c r="C18" i="8" l="1"/>
  <c r="C19" i="1" s="1"/>
  <c r="D18" i="7" l="1"/>
  <c r="D18" i="1" s="1"/>
  <c r="C18" i="7" l="1"/>
  <c r="C18" i="1" s="1"/>
  <c r="D18" i="2"/>
  <c r="D14" i="1" s="1"/>
  <c r="C18" i="2"/>
  <c r="C14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<sst xmlns="http://schemas.openxmlformats.org/spreadsheetml/2006/main" count="241" uniqueCount="32">
  <si>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</si>
  <si>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</si>
  <si>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</si>
  <si>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</si>
  <si>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</si>
  <si>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</si>
  <si>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</si>
  <si>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</si>
  <si>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</si>
  <si>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</si>
  <si>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</si>
  <si>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</si>
  <si>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</si>
  <si>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</si>
  <si>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</si>
  <si>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</si>
  <si>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</si>
  <si>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</si>
  <si>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</si>
  <si>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FAURB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</si>
  <si>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</si>
  <si>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</si>
  <si>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</si>
  <si>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</si>
  <si>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</si>
  <si>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</si>
  <si>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</si>
  <si>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</si>
  <si>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</si>
  <si>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</si>
  <si>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Fevereiro/2024</t>
  </si>
  <si>
    <t>Janeiro/2024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</si>
</sst>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/>
    <xf numFmtId="4" fontId="0" fillId="0" borderId="2" xfId="0" applyNumberFormat="1" applyBorder="1" applyAlignment="1">
      <alignment horizontal="center"/>
    </xf>
    <xf numFmtId="4" fontId="6" fillId="4" borderId="0" xfId="0" applyNumberFormat="1" applyFont="1" applyFill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6" fontId="6" fillId="3" borderId="0" xfId="0" applyNumberFormat="1" applyFont="1" applyFill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166" fontId="6" fillId="4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2225418947037449E-2"/>
          <c:y val="3.4671828925776443E-2"/>
          <c:w val="0.89569434567509665"/>
          <c:h val="0.81091569960055365"/>
        </c:manualLayout>
      </c:layout>
      <c:lineChart>
        <c:grouping val="stacke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5192260564106836E-2"/>
                  <c:y val="-2.731126615737740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E9-4C92-A2A4-92B1589D9169}"/>
                </c:ext>
                <c:ext xmlns:c15="http://schemas.microsoft.com/office/drawing/2012/chart" uri="{CE6537A1-D6FC-4f65-9D91-7224C49458BB}">
                  <c15:layout>
                    <c:manualLayout>
                      <c:w val="8.3849158783972311E-2"/>
                      <c:h val="6.2801410577445566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9.6835564322921744E-2"/>
                  <c:y val="-6.0774270026091983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751518139029238E-2"/>
                  <c:y val="2.46590674224032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388106645190314E-2"/>
                  <c:y val="2.686381660988998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057012515238089E-2"/>
                  <c:y val="2.497037975150102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39512354423629E-2"/>
                  <c:y val="2.870711851012380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0E9-4C92-A2A4-92B1589D9169}"/>
                </c:ext>
                <c:ext xmlns:c15="http://schemas.microsoft.com/office/drawing/2012/chart" uri="{CE6537A1-D6FC-4f65-9D91-7224C49458BB}">
                  <c15:layout>
                    <c:manualLayout>
                      <c:w val="7.8131562706902566E-2"/>
                      <c:h val="5.6878116470241449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4.4465058132884053E-2"/>
                  <c:y val="2.655230611890228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2612584436011623E-2"/>
                  <c:y val="2.599170613225839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6829529149852252E-2"/>
                  <c:y val="2.901050436362389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856183374961838E-2"/>
                  <c:y val="2.67013238601381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4835654356567592E-2"/>
                  <c:y val="-2.589916452965581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3482770849440508E-2"/>
                  <c:y val="2.347505013000410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12883.71</c:v>
                </c:pt>
                <c:pt idx="1">
                  <c:v>16175.9</c:v>
                </c:pt>
                <c:pt idx="2">
                  <c:v>6886.23</c:v>
                </c:pt>
                <c:pt idx="3">
                  <c:v>6300.46</c:v>
                </c:pt>
                <c:pt idx="4">
                  <c:v>7687.48</c:v>
                </c:pt>
                <c:pt idx="5">
                  <c:v>8040.96</c:v>
                </c:pt>
                <c:pt idx="6">
                  <c:v>8060.62</c:v>
                </c:pt>
                <c:pt idx="7">
                  <c:v>6368.73</c:v>
                </c:pt>
                <c:pt idx="8">
                  <c:v>5559.28</c:v>
                </c:pt>
                <c:pt idx="9">
                  <c:v>7098.1</c:v>
                </c:pt>
                <c:pt idx="10">
                  <c:v>10239.379999999999</c:v>
                </c:pt>
                <c:pt idx="11">
                  <c:v>7529.8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22A-42AD-A1C3-54DABAD127B7}"/>
            </c:ext>
          </c:extLst>
        </c:ser>
        <c:marker val="1"/>
        <c:axId val="109079552"/>
        <c:axId val="109097728"/>
      </c:lineChart>
      <c:lineChart>
        <c:grouping val="stacke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4874678665764249E-2"/>
                  <c:y val="2.325786469862847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610787355459234E-2"/>
                  <c:y val="3.301297821665792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137566134596233E-2"/>
                  <c:y val="-2.661492527612373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575179160780896E-2"/>
                  <c:y val="-2.807220781475192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723413384320922E-2"/>
                  <c:y val="-2.546895506659329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738071256655336E-2"/>
                  <c:y val="-3.404008440318012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38420185678119E-2"/>
                  <c:y val="-2.630321662324610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8514396570818255E-3"/>
                  <c:y val="7.5495716829829893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333627869836495E-2"/>
                  <c:y val="-4.217519135998307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664202454011739E-2"/>
                  <c:y val="-3.412684620001787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363964332971165E-2"/>
                  <c:y val="-3.235786915882538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812762796929905E-2"/>
                  <c:y val="2.194920357745623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9491</c:v>
                </c:pt>
                <c:pt idx="1">
                  <c:v>14841</c:v>
                </c:pt>
                <c:pt idx="2">
                  <c:v>7338</c:v>
                </c:pt>
                <c:pt idx="3">
                  <c:v>7134</c:v>
                </c:pt>
                <c:pt idx="4">
                  <c:v>8896</c:v>
                </c:pt>
                <c:pt idx="5">
                  <c:v>9141</c:v>
                </c:pt>
                <c:pt idx="6">
                  <c:v>9157</c:v>
                </c:pt>
                <c:pt idx="7">
                  <c:v>7047</c:v>
                </c:pt>
                <c:pt idx="8">
                  <c:v>5372</c:v>
                </c:pt>
                <c:pt idx="9">
                  <c:v>7890</c:v>
                </c:pt>
                <c:pt idx="10">
                  <c:v>7595</c:v>
                </c:pt>
                <c:pt idx="11">
                  <c:v>5769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22A-42AD-A1C3-54DABAD127B7}"/>
            </c:ext>
          </c:extLst>
        </c:ser>
        <c:marker val="1"/>
        <c:axId val="109457408"/>
        <c:axId val="109099264"/>
      </c:lineChart>
      <c:catAx>
        <c:axId val="10907955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9097728"/>
        <c:crosses val="autoZero"/>
        <c:auto val="1"/>
        <c:lblAlgn val="ctr"/>
        <c:lblOffset val="100"/>
      </c:catAx>
      <c:valAx>
        <c:axId val="109097728"/>
        <c:scaling>
          <c:orientation val="minMax"/>
          <c:max val="17000"/>
          <c:min val="0"/>
        </c:scaling>
        <c:delete val="1"/>
        <c:axPos val="l"/>
        <c:numFmt formatCode="#,##0" sourceLinked="0"/>
        <c:tickLblPos val="nextTo"/>
        <c:crossAx val="109079552"/>
        <c:crosses val="autoZero"/>
        <c:crossBetween val="between"/>
        <c:majorUnit val="5000"/>
      </c:valAx>
      <c:valAx>
        <c:axId val="109099264"/>
        <c:scaling>
          <c:orientation val="minMax"/>
        </c:scaling>
        <c:delete val="1"/>
        <c:axPos val="r"/>
        <c:numFmt formatCode="#,##0" sourceLinked="0"/>
        <c:tickLblPos val="nextTo"/>
        <c:crossAx val="109457408"/>
        <c:crosses val="max"/>
        <c:crossBetween val="between"/>
      </c:valAx>
      <c:catAx>
        <c:axId val="109457408"/>
        <c:scaling>
          <c:orientation val="minMax"/>
        </c:scaling>
        <c:delete val="1"/>
        <c:axPos val="b"/>
        <c:numFmt formatCode="General" sourceLinked="1"/>
        <c:tickLblPos val="nextTo"/>
        <c:crossAx val="1090992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4275467706267162"/>
          <c:y val="2.9391767839870936E-2"/>
          <c:w val="0.19471083716390331"/>
          <c:h val="0.12759276675492756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3935870279186592E-2"/>
          <c:y val="4.9959219578427021E-2"/>
          <c:w val="0.96346579943248822"/>
          <c:h val="0.82484206715539865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1869707588579101E-2"/>
                  <c:y val="2.218031312519507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807827516757898E-2"/>
                  <c:y val="2.477158012591084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E3-4347-9CBD-C3BB09F93C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619352543578799E-2"/>
                  <c:y val="-2.281812675513463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071955786743295E-2"/>
                  <c:y val="3.281812675513463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738829393738521E-3"/>
                  <c:y val="-1.4302220560511907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93569362383586E-2"/>
                  <c:y val="5.825930228666761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140158246003789E-3"/>
                  <c:y val="-2.1117852071769316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036661647348858"/>
                  <c:y val="1.46354870148814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344509655609689E-2"/>
                  <c:y val="-4.348024802910568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7891967778855E-2"/>
                  <c:y val="3.770745066780698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970931711649882E-2"/>
                  <c:y val="-3.424527471331180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8362563270839933E-3"/>
                  <c:y val="-6.7915313033423394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2708635925479608E-2"/>
                  <c:y val="6.470206334870201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23138232289771E-2"/>
                  <c:y val="-1.4302220560511907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4.4617180575616894E-2"/>
                  <c:y val="-7.1511102802559526E-3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726-4E5F-9894-B20AB61936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78132.930000000008</c:v>
                </c:pt>
                <c:pt idx="1">
                  <c:v>82643.189999999988</c:v>
                </c:pt>
                <c:pt idx="2">
                  <c:v>85088.85</c:v>
                </c:pt>
                <c:pt idx="3">
                  <c:v>78905.01999999999</c:v>
                </c:pt>
                <c:pt idx="4">
                  <c:v>79900.97</c:v>
                </c:pt>
                <c:pt idx="5">
                  <c:v>121458.12</c:v>
                </c:pt>
                <c:pt idx="6">
                  <c:v>105565.68</c:v>
                </c:pt>
                <c:pt idx="7">
                  <c:v>45914.83</c:v>
                </c:pt>
                <c:pt idx="8">
                  <c:v>35273.300000000003</c:v>
                </c:pt>
                <c:pt idx="9">
                  <c:v>68381.55</c:v>
                </c:pt>
                <c:pt idx="10">
                  <c:v>96857.53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676-4CA3-8C69-D086CF31BF0B}"/>
            </c:ext>
          </c:extLst>
        </c:ser>
        <c:marker val="1"/>
        <c:axId val="109517056"/>
        <c:axId val="109539328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1987203152012813E-2"/>
                  <c:y val="-2.028847486960307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24627646457964E-3"/>
                  <c:y val="1.0726665420383931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210340044717537E-2"/>
                  <c:y val="-3.00260054938744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695067379497314E-3"/>
                  <c:y val="7.3092901240359269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231908734675606E-2"/>
                  <c:y val="-3.217378341895649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673643080873462E-2"/>
                  <c:y val="-2.868583495408060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E3-4347-9CBD-C3BB09F93C5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84480541853294E-2"/>
                  <c:y val="-3.068883872033481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4352273600951122E-2"/>
                  <c:y val="3.263933804647269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775047052197785E-2"/>
                  <c:y val="3.15179245747896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4522817893774244E-2"/>
                  <c:y val="-2.393441494030364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1099055580661434E-3"/>
                  <c:y val="4.036119451668193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878374328075512E-2"/>
                  <c:y val="2.543949488831384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E3-4347-9CBD-C3BB09F93C5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747765878747749E-2"/>
                  <c:y val="1.4302220560511907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8190707246720361E-2"/>
                  <c:y val="-5.755376846619382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24627646457964E-3"/>
                  <c:y val="2.1453330840767892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726-4E5F-9894-B20AB61936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153447</c:v>
                </c:pt>
                <c:pt idx="1">
                  <c:v>163137</c:v>
                </c:pt>
                <c:pt idx="2">
                  <c:v>113814</c:v>
                </c:pt>
                <c:pt idx="3">
                  <c:v>104986</c:v>
                </c:pt>
                <c:pt idx="4">
                  <c:v>107045</c:v>
                </c:pt>
                <c:pt idx="5">
                  <c:v>122381</c:v>
                </c:pt>
                <c:pt idx="6" formatCode="#,##0.00">
                  <c:v>111430</c:v>
                </c:pt>
                <c:pt idx="7">
                  <c:v>42095</c:v>
                </c:pt>
                <c:pt idx="8" formatCode="#,##0.00">
                  <c:v>32082</c:v>
                </c:pt>
                <c:pt idx="9" formatCode="#,##0.00">
                  <c:v>67299</c:v>
                </c:pt>
                <c:pt idx="10" formatCode="#,##0.00">
                  <c:v>96774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C676-4CA3-8C69-D086CF31BF0B}"/>
            </c:ext>
          </c:extLst>
        </c:ser>
        <c:marker val="1"/>
        <c:axId val="109542400"/>
        <c:axId val="109540864"/>
      </c:lineChart>
      <c:catAx>
        <c:axId val="10951705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9539328"/>
        <c:crosses val="autoZero"/>
        <c:auto val="1"/>
        <c:lblAlgn val="ctr"/>
        <c:lblOffset val="100"/>
      </c:catAx>
      <c:valAx>
        <c:axId val="109539328"/>
        <c:scaling>
          <c:orientation val="minMax"/>
          <c:max val="180000"/>
          <c:min val="0"/>
        </c:scaling>
        <c:delete val="1"/>
        <c:axPos val="l"/>
        <c:numFmt formatCode="#,##0" sourceLinked="0"/>
        <c:tickLblPos val="nextTo"/>
        <c:crossAx val="109517056"/>
        <c:crosses val="autoZero"/>
        <c:crossBetween val="between"/>
        <c:majorUnit val="1000000"/>
      </c:valAx>
      <c:valAx>
        <c:axId val="109540864"/>
        <c:scaling>
          <c:orientation val="minMax"/>
        </c:scaling>
        <c:delete val="1"/>
        <c:axPos val="r"/>
        <c:numFmt formatCode="#,##0" sourceLinked="0"/>
        <c:tickLblPos val="nextTo"/>
        <c:crossAx val="109542400"/>
        <c:crosses val="max"/>
        <c:crossBetween val="between"/>
      </c:valAx>
      <c:catAx>
        <c:axId val="109542400"/>
        <c:scaling>
          <c:orientation val="minMax"/>
        </c:scaling>
        <c:delete val="1"/>
        <c:axPos val="b"/>
        <c:numFmt formatCode="General" sourceLinked="1"/>
        <c:tickLblPos val="nextTo"/>
        <c:crossAx val="1095408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5150569593434968"/>
          <c:y val="4.8708037369454692E-2"/>
          <c:w val="0.20925640392511921"/>
          <c:h val="0.12122571775234403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3</xdr:row>
      <xdr:rowOff>142841</xdr:rowOff>
    </xdr:from>
    <xdr:to>
      <xdr:col>18</xdr:col>
      <xdr:colOff>601980</xdr:colOff>
      <xdr:row>28</xdr:row>
      <xdr:rowOff>160020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144781</xdr:rowOff>
    </xdr:from>
    <xdr:to>
      <xdr:col>14</xdr:col>
      <xdr:colOff>283845</xdr:colOff>
      <xdr:row>29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5027.04</v>
      </c>
      <c r="D6" s="24">
        <v>6733</v>
      </c>
    </row>
    <row r="7" spans="1:4" ht="15.75">
      <c r="B7" s="12" t="s">
        <v>5</v>
      </c>
      <c r="C7" s="13">
        <v>4912.59</v>
      </c>
      <c r="D7" s="14">
        <v>6013</v>
      </c>
    </row>
    <row r="8" spans="1:4" ht="15.75">
      <c r="B8" s="17" t="s">
        <v>6</v>
      </c>
      <c r="C8" s="23">
        <v>11866.98</v>
      </c>
      <c r="D8" s="24">
        <v>13868</v>
      </c>
    </row>
    <row r="9" spans="1:4" ht="15.75">
      <c r="B9" s="12" t="s">
        <v>7</v>
      </c>
      <c r="C9" s="13">
        <v>10956.45</v>
      </c>
      <c r="D9" s="14">
        <v>13719</v>
      </c>
    </row>
    <row r="10" spans="1:4" ht="15.75">
      <c r="B10" s="17" t="s">
        <v>8</v>
      </c>
      <c r="C10" s="23">
        <v>6486.71</v>
      </c>
      <c r="D10" s="24">
        <v>12764</v>
      </c>
    </row>
    <row r="11" spans="1:4" ht="15.75">
      <c r="B11" s="12" t="s">
        <v>9</v>
      </c>
      <c r="C11" s="13">
        <v>6943.67</v>
      </c>
      <c r="D11" s="14">
        <v>12851</v>
      </c>
    </row>
    <row r="12" spans="1:4" ht="15.75">
      <c r="B12" s="17" t="s">
        <v>10</v>
      </c>
      <c r="C12" s="23">
        <v>5638.32</v>
      </c>
      <c r="D12" s="24">
        <v>10041</v>
      </c>
    </row>
    <row r="13" spans="1:4" ht="15.75">
      <c r="B13" s="12" t="s">
        <v>11</v>
      </c>
      <c r="C13" s="13">
        <v>4762.49</v>
      </c>
      <c r="D13" s="14">
        <v>5760</v>
      </c>
    </row>
    <row r="14" spans="1:4" ht="15.75">
      <c r="B14" s="17" t="s">
        <v>12</v>
      </c>
      <c r="C14" s="23">
        <v>5125.6400000000003</v>
      </c>
      <c r="D14" s="24">
        <v>6991</v>
      </c>
    </row>
    <row r="15" spans="1:4" ht="15.75">
      <c r="B15" s="12" t="s">
        <v>13</v>
      </c>
      <c r="C15" s="15">
        <v>5915.84</v>
      </c>
      <c r="D15" s="16">
        <v>10822</v>
      </c>
    </row>
    <row r="16" spans="1:4" ht="15.75">
      <c r="B16" s="17" t="s">
        <v>14</v>
      </c>
      <c r="C16" s="18">
        <v>12581.39</v>
      </c>
      <c r="D16" s="19">
        <v>13574</v>
      </c>
    </row>
    <row r="17" spans="2:4" ht="15.75">
      <c r="B17" s="12" t="s">
        <v>15</v>
      </c>
      <c r="C17" s="15">
        <v>13322.97</v>
      </c>
      <c r="D17" s="16">
        <v>18417</v>
      </c>
    </row>
    <row r="18" spans="2:4" ht="21" customHeight="1" thickBot="1">
      <c r="B18" s="25" t="s">
        <v>16</v>
      </c>
      <c r="C18" s="21">
        <f>SUM(C6:C17)</f>
        <v>93540.09</v>
      </c>
      <c r="D18" s="26">
        <f>SUM(D6:D17)</f>
        <v>131553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18"/>
  <sheetViews>
    <sheetView zoomScale="70" zoomScaleNormal="70" workbookViewId="0">
      <selection sqref="A1:D18"/>
    </sheetView>
  </sheetViews>
  <sheetFormatPr defaultRowHeight="15"/>
  <cols>
    <col min="1" max="1" width="29.140625" customWidth="1"/>
    <col min="2" max="2" width="21.7109375" customWidth="1"/>
    <col min="3" max="3" width="23.5703125" customWidth="1"/>
    <col min="4" max="4" width="26.42578125" bestFit="1" customWidth="1"/>
  </cols>
  <sheetData>
    <row r="3" spans="1:6" ht="15.75" thickBot="1"/>
    <row r="4" spans="1:6" ht="21.75" thickBot="1">
      <c r="B4" s="39" t="s">
        <v>19</v>
      </c>
      <c r="C4" s="40"/>
      <c r="D4" s="41"/>
    </row>
    <row r="5" spans="1:6" ht="19.5" thickTop="1">
      <c r="A5" s="2"/>
      <c r="B5" s="9" t="s">
        <v>2</v>
      </c>
      <c r="C5" s="10" t="s">
        <v>18</v>
      </c>
      <c r="D5" s="11" t="s">
        <v>3</v>
      </c>
    </row>
    <row r="6" spans="1:6" ht="15.75">
      <c r="B6" s="17" t="s">
        <v>4</v>
      </c>
      <c r="C6" s="23">
        <v>2571.08</v>
      </c>
      <c r="D6" s="24">
        <f>1892+1897</f>
        <v>3789</v>
      </c>
    </row>
    <row r="7" spans="1:6" ht="15.75">
      <c r="B7" s="12" t="s">
        <v>5</v>
      </c>
      <c r="C7" s="13">
        <v>2546.52</v>
      </c>
      <c r="D7" s="14">
        <f>2348+226</f>
        <v>2574</v>
      </c>
    </row>
    <row r="8" spans="1:6" ht="15.75">
      <c r="B8" s="17" t="s">
        <v>6</v>
      </c>
      <c r="C8" s="23">
        <v>2553.46</v>
      </c>
      <c r="D8" s="24">
        <f>2057+202</f>
        <v>2259</v>
      </c>
    </row>
    <row r="9" spans="1:6" ht="15.75">
      <c r="B9" s="12" t="s">
        <v>7</v>
      </c>
      <c r="C9" s="13">
        <v>2757.23</v>
      </c>
      <c r="D9" s="14">
        <f>264+2268</f>
        <v>2532</v>
      </c>
      <c r="F9" s="1"/>
    </row>
    <row r="10" spans="1:6" ht="15.75">
      <c r="B10" s="17" t="s">
        <v>8</v>
      </c>
      <c r="C10" s="23">
        <v>2520.83</v>
      </c>
      <c r="D10" s="24">
        <f>248+2264</f>
        <v>2512</v>
      </c>
      <c r="F10" s="1"/>
    </row>
    <row r="11" spans="1:6" ht="15.75">
      <c r="B11" s="12" t="s">
        <v>9</v>
      </c>
      <c r="C11" s="13">
        <v>2312.42</v>
      </c>
      <c r="D11" s="14">
        <f>230+2093</f>
        <v>2323</v>
      </c>
      <c r="F11" s="1"/>
    </row>
    <row r="12" spans="1:6" ht="15.75">
      <c r="B12" s="17" t="s">
        <v>10</v>
      </c>
      <c r="C12" s="23">
        <v>2649.5</v>
      </c>
      <c r="D12" s="24">
        <f>252+2333</f>
        <v>2585</v>
      </c>
      <c r="F12" s="1"/>
    </row>
    <row r="13" spans="1:6" ht="15.75">
      <c r="B13" s="12" t="s">
        <v>11</v>
      </c>
      <c r="C13" s="13">
        <v>3210.51</v>
      </c>
      <c r="D13" s="14">
        <f>2633+293</f>
        <v>2926</v>
      </c>
      <c r="F13" s="1"/>
    </row>
    <row r="14" spans="1:6" ht="15.75">
      <c r="B14" s="17" t="s">
        <v>12</v>
      </c>
      <c r="C14" s="23">
        <v>3241.46</v>
      </c>
      <c r="D14" s="24">
        <f>282+2590</f>
        <v>2872</v>
      </c>
      <c r="F14" s="1"/>
    </row>
    <row r="15" spans="1:6" ht="15.75">
      <c r="B15" s="12" t="s">
        <v>13</v>
      </c>
      <c r="C15" s="13">
        <v>3671.69</v>
      </c>
      <c r="D15" s="14">
        <f>2439+250</f>
        <v>2689</v>
      </c>
      <c r="F15" s="1"/>
    </row>
    <row r="16" spans="1:6" ht="15.75">
      <c r="B16" s="17" t="s">
        <v>14</v>
      </c>
      <c r="C16" s="23">
        <v>3251.15</v>
      </c>
      <c r="D16" s="24">
        <f>216+2017</f>
        <v>2233</v>
      </c>
      <c r="F16" s="1"/>
    </row>
    <row r="17" spans="2:6" ht="15.75">
      <c r="B17" s="12" t="s">
        <v>15</v>
      </c>
      <c r="C17" s="13">
        <v>3987.45</v>
      </c>
      <c r="D17" s="14">
        <f>294+2494</f>
        <v>2788</v>
      </c>
      <c r="F17" s="1"/>
    </row>
    <row r="18" spans="2:6" ht="16.5" thickBot="1">
      <c r="B18" s="20" t="s">
        <v>16</v>
      </c>
      <c r="C18" s="21">
        <f>SUM(C6:C17)</f>
        <v>35273.300000000003</v>
      </c>
      <c r="D18" s="22">
        <f>SUM(D6:D17)</f>
        <v>32082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8"/>
  <sheetViews>
    <sheetView workbookViewId="0">
      <selection activeCell="C18" sqref="C18:D18"/>
    </sheetView>
  </sheetViews>
  <sheetFormatPr defaultRowHeight="15"/>
  <cols>
    <col min="1" max="1" width="24.5703125" customWidth="1"/>
    <col min="2" max="2" width="17.28515625" customWidth="1"/>
    <col min="3" max="3" width="20.42578125" bestFit="1" customWidth="1"/>
    <col min="4" max="4" width="26.42578125" bestFit="1" customWidth="1"/>
  </cols>
  <sheetData>
    <row r="3" spans="1:8" ht="15.75" thickBot="1"/>
    <row r="4" spans="1:8" ht="21.75" thickBot="1">
      <c r="B4" s="39" t="s">
        <v>19</v>
      </c>
      <c r="C4" s="40"/>
      <c r="D4" s="41"/>
    </row>
    <row r="5" spans="1:8" ht="19.5" thickTop="1">
      <c r="A5" s="2"/>
      <c r="B5" s="9" t="s">
        <v>2</v>
      </c>
      <c r="C5" s="10" t="s">
        <v>18</v>
      </c>
      <c r="D5" s="11" t="s">
        <v>3</v>
      </c>
    </row>
    <row r="6" spans="1:8" ht="15.75">
      <c r="B6" s="17" t="s">
        <v>4</v>
      </c>
      <c r="C6" s="23">
        <v>5227.3599999999997</v>
      </c>
      <c r="D6" s="24">
        <f>3477+398</f>
        <v>3875</v>
      </c>
    </row>
    <row r="7" spans="1:8" ht="15.75">
      <c r="B7" s="12" t="s">
        <v>5</v>
      </c>
      <c r="C7" s="13">
        <v>4283.49</v>
      </c>
      <c r="D7" s="14">
        <f>3182+270</f>
        <v>3452</v>
      </c>
    </row>
    <row r="8" spans="1:8" ht="15.75">
      <c r="B8" s="17" t="s">
        <v>6</v>
      </c>
      <c r="C8" s="23">
        <v>4185.7</v>
      </c>
      <c r="D8" s="24">
        <f>2904-249</f>
        <v>2655</v>
      </c>
    </row>
    <row r="9" spans="1:8" ht="15.75">
      <c r="B9" s="12" t="s">
        <v>7</v>
      </c>
      <c r="C9" s="31">
        <v>6323.56</v>
      </c>
      <c r="D9" s="32">
        <f>507+4734</f>
        <v>5241</v>
      </c>
      <c r="H9" s="1"/>
    </row>
    <row r="10" spans="1:8" ht="15.75">
      <c r="B10" s="17" t="s">
        <v>8</v>
      </c>
      <c r="C10" s="23">
        <v>4815.08</v>
      </c>
      <c r="D10" s="24">
        <f>419+3802</f>
        <v>4221</v>
      </c>
      <c r="F10" s="1"/>
    </row>
    <row r="11" spans="1:8" ht="15.75">
      <c r="B11" s="12" t="s">
        <v>9</v>
      </c>
      <c r="C11" s="13">
        <v>5499.32</v>
      </c>
      <c r="D11" s="14">
        <f>604+5040</f>
        <v>5644</v>
      </c>
    </row>
    <row r="12" spans="1:8" ht="15.75">
      <c r="B12" s="17" t="s">
        <v>10</v>
      </c>
      <c r="C12" s="23">
        <v>6572.28</v>
      </c>
      <c r="D12" s="24">
        <f>833+6847</f>
        <v>7680</v>
      </c>
    </row>
    <row r="13" spans="1:8" ht="15.75">
      <c r="B13" s="12" t="s">
        <v>11</v>
      </c>
      <c r="C13" s="13">
        <v>5399.45</v>
      </c>
      <c r="D13" s="14">
        <f>516+5789</f>
        <v>6305</v>
      </c>
    </row>
    <row r="14" spans="1:8" ht="15.75">
      <c r="B14" s="17" t="s">
        <v>12</v>
      </c>
      <c r="C14" s="23">
        <v>7829.86</v>
      </c>
      <c r="D14" s="24">
        <v>9566</v>
      </c>
    </row>
    <row r="15" spans="1:8" ht="15.75">
      <c r="B15" s="12" t="s">
        <v>13</v>
      </c>
      <c r="C15" s="13">
        <v>5779.3</v>
      </c>
      <c r="D15" s="14">
        <v>6276</v>
      </c>
    </row>
    <row r="16" spans="1:8" ht="15.75">
      <c r="B16" s="17" t="s">
        <v>14</v>
      </c>
      <c r="C16" s="23">
        <v>5423.72</v>
      </c>
      <c r="D16" s="24">
        <v>5716</v>
      </c>
    </row>
    <row r="17" spans="2:4" ht="15.75">
      <c r="B17" s="12" t="s">
        <v>15</v>
      </c>
      <c r="C17" s="13">
        <v>7042.43</v>
      </c>
      <c r="D17" s="14">
        <v>6668</v>
      </c>
    </row>
    <row r="18" spans="2:4" ht="16.5" thickBot="1">
      <c r="B18" s="20" t="s">
        <v>16</v>
      </c>
      <c r="C18" s="21">
        <f>SUM(C6:C17)</f>
        <v>68381.55</v>
      </c>
      <c r="D18" s="22">
        <f>SUM(D6:D17)</f>
        <v>67299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8"/>
  <sheetViews>
    <sheetView workbookViewId="0">
      <selection activeCell="H12" sqref="H12"/>
    </sheetView>
  </sheetViews>
  <sheetFormatPr defaultRowHeight="15"/>
  <cols>
    <col min="1" max="1" width="24.5703125" customWidth="1"/>
    <col min="2" max="2" width="17.28515625" customWidth="1"/>
    <col min="3" max="3" width="20.42578125" bestFit="1" customWidth="1"/>
    <col min="4" max="4" width="26.42578125" bestFit="1" customWidth="1"/>
  </cols>
  <sheetData>
    <row r="3" spans="1:8" ht="15.75" thickBot="1"/>
    <row r="4" spans="1:8" ht="21.75" thickBot="1">
      <c r="B4" s="39" t="s">
        <v>19</v>
      </c>
      <c r="C4" s="40"/>
      <c r="D4" s="41"/>
    </row>
    <row r="5" spans="1:8" ht="19.5" thickTop="1">
      <c r="A5" s="2"/>
      <c r="B5" s="9" t="s">
        <v>2</v>
      </c>
      <c r="C5" s="10" t="s">
        <v>18</v>
      </c>
      <c r="D5" s="11" t="s">
        <v>3</v>
      </c>
    </row>
    <row r="6" spans="1:8" ht="15.75">
      <c r="B6" s="17" t="s">
        <v>4</v>
      </c>
      <c r="C6" s="23">
        <v>5479.76</v>
      </c>
      <c r="D6" s="24">
        <v>5351</v>
      </c>
    </row>
    <row r="7" spans="1:8" ht="15.75">
      <c r="B7" s="12" t="s">
        <v>5</v>
      </c>
      <c r="C7" s="13">
        <v>6316.3</v>
      </c>
      <c r="D7" s="14">
        <v>5116</v>
      </c>
    </row>
    <row r="8" spans="1:8" ht="15.75">
      <c r="B8" s="17" t="s">
        <v>6</v>
      </c>
      <c r="C8" s="23">
        <v>12883.71</v>
      </c>
      <c r="D8" s="24">
        <v>9491</v>
      </c>
    </row>
    <row r="9" spans="1:8" ht="15.75">
      <c r="B9" s="12" t="s">
        <v>7</v>
      </c>
      <c r="C9" s="31">
        <v>16175.9</v>
      </c>
      <c r="D9" s="32">
        <v>14841</v>
      </c>
      <c r="H9" s="1"/>
    </row>
    <row r="10" spans="1:8" ht="15.75">
      <c r="B10" s="17" t="s">
        <v>8</v>
      </c>
      <c r="C10" s="23">
        <v>6886.23</v>
      </c>
      <c r="D10" s="24">
        <v>7338</v>
      </c>
      <c r="F10" s="1"/>
    </row>
    <row r="11" spans="1:8" ht="15.75">
      <c r="B11" s="12" t="s">
        <v>9</v>
      </c>
      <c r="C11" s="13">
        <v>6300.46</v>
      </c>
      <c r="D11" s="14">
        <v>7134</v>
      </c>
    </row>
    <row r="12" spans="1:8" ht="15.75">
      <c r="B12" s="17" t="s">
        <v>10</v>
      </c>
      <c r="C12" s="23">
        <v>7687.48</v>
      </c>
      <c r="D12" s="24">
        <v>8896</v>
      </c>
    </row>
    <row r="13" spans="1:8" ht="15.75">
      <c r="B13" s="12" t="s">
        <v>11</v>
      </c>
      <c r="C13" s="13">
        <v>8040.96</v>
      </c>
      <c r="D13" s="14">
        <v>9141</v>
      </c>
    </row>
    <row r="14" spans="1:8" ht="15.75">
      <c r="B14" s="17" t="s">
        <v>12</v>
      </c>
      <c r="C14" s="23">
        <v>8060.62</v>
      </c>
      <c r="D14" s="24">
        <v>9157</v>
      </c>
    </row>
    <row r="15" spans="1:8" ht="15.75">
      <c r="B15" s="12" t="s">
        <v>13</v>
      </c>
      <c r="C15" s="13">
        <v>6368.73</v>
      </c>
      <c r="D15" s="14">
        <v>7047</v>
      </c>
    </row>
    <row r="16" spans="1:8" ht="15.75">
      <c r="B16" s="17" t="s">
        <v>14</v>
      </c>
      <c r="C16" s="23">
        <v>5559.28</v>
      </c>
      <c r="D16" s="24">
        <v>5372</v>
      </c>
    </row>
    <row r="17" spans="2:4" ht="15.75">
      <c r="B17" s="12" t="s">
        <v>15</v>
      </c>
      <c r="C17" s="13">
        <v>7098.1</v>
      </c>
      <c r="D17" s="14">
        <v>7890</v>
      </c>
    </row>
    <row r="18" spans="2:4" ht="16.5" thickBot="1">
      <c r="B18" s="20" t="s">
        <v>16</v>
      </c>
      <c r="C18" s="21">
        <f>SUM(C6:C17)</f>
        <v>96857.53</v>
      </c>
      <c r="D18" s="22">
        <f>SUM(D6:D17)</f>
        <v>96774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18"/>
  <sheetViews>
    <sheetView workbookViewId="0">
      <selection activeCell="G14" sqref="G14"/>
    </sheetView>
  </sheetViews>
  <sheetFormatPr defaultRowHeight="15"/>
  <cols>
    <col min="1" max="1" width="24.5703125" customWidth="1"/>
    <col min="2" max="2" width="17.28515625" customWidth="1"/>
    <col min="3" max="3" width="20.42578125" bestFit="1" customWidth="1"/>
    <col min="4" max="4" width="26.42578125" bestFit="1" customWidth="1"/>
  </cols>
  <sheetData>
    <row r="3" spans="1:8" ht="15.75" thickBot="1"/>
    <row r="4" spans="1:8" ht="21.75" thickBot="1">
      <c r="B4" s="39" t="s">
        <v>19</v>
      </c>
      <c r="C4" s="40"/>
      <c r="D4" s="41"/>
    </row>
    <row r="5" spans="1:8" ht="19.5" thickTop="1">
      <c r="A5" s="2"/>
      <c r="B5" s="9" t="s">
        <v>2</v>
      </c>
      <c r="C5" s="10" t="s">
        <v>18</v>
      </c>
      <c r="D5" s="11" t="s">
        <v>3</v>
      </c>
    </row>
    <row r="6" spans="1:8" ht="15.75">
      <c r="B6" s="17" t="s">
        <v>4</v>
      </c>
      <c r="C6" s="23">
        <v>10239.379999999999</v>
      </c>
      <c r="D6" s="24">
        <v>7595</v>
      </c>
    </row>
    <row r="7" spans="1:8" ht="15.75">
      <c r="B7" s="12" t="s">
        <v>5</v>
      </c>
      <c r="C7" s="13">
        <v>7529.8</v>
      </c>
      <c r="D7" s="14">
        <v>5769</v>
      </c>
    </row>
    <row r="8" spans="1:8" ht="15.75">
      <c r="B8" s="17" t="s">
        <v>6</v>
      </c>
      <c r="C8" s="23">
        <v>0</v>
      </c>
      <c r="D8" s="24">
        <v>0</v>
      </c>
    </row>
    <row r="9" spans="1:8" ht="15.75">
      <c r="B9" s="12" t="s">
        <v>7</v>
      </c>
      <c r="C9" s="31">
        <v>0</v>
      </c>
      <c r="D9" s="32">
        <v>0</v>
      </c>
      <c r="H9" s="1"/>
    </row>
    <row r="10" spans="1:8" ht="15.75">
      <c r="B10" s="17" t="s">
        <v>8</v>
      </c>
      <c r="C10" s="23">
        <v>0</v>
      </c>
      <c r="D10" s="24">
        <v>0</v>
      </c>
      <c r="F10" s="1"/>
    </row>
    <row r="11" spans="1:8" ht="15.75">
      <c r="B11" s="12" t="s">
        <v>9</v>
      </c>
      <c r="C11" s="13">
        <v>0</v>
      </c>
      <c r="D11" s="14">
        <v>0</v>
      </c>
    </row>
    <row r="12" spans="1:8" ht="15.75">
      <c r="B12" s="17" t="s">
        <v>10</v>
      </c>
      <c r="C12" s="23">
        <v>0</v>
      </c>
      <c r="D12" s="24">
        <v>0</v>
      </c>
    </row>
    <row r="13" spans="1:8" ht="15.75">
      <c r="B13" s="12" t="s">
        <v>11</v>
      </c>
      <c r="C13" s="13">
        <v>0</v>
      </c>
      <c r="D13" s="14">
        <v>0</v>
      </c>
    </row>
    <row r="14" spans="1:8" ht="15.75">
      <c r="B14" s="17" t="s">
        <v>12</v>
      </c>
      <c r="C14" s="23">
        <v>0</v>
      </c>
      <c r="D14" s="24">
        <v>0</v>
      </c>
    </row>
    <row r="15" spans="1:8" ht="15.75">
      <c r="B15" s="12" t="s">
        <v>13</v>
      </c>
      <c r="C15" s="13">
        <v>0</v>
      </c>
      <c r="D15" s="14">
        <v>0</v>
      </c>
    </row>
    <row r="16" spans="1:8" ht="15.75">
      <c r="B16" s="17" t="s">
        <v>14</v>
      </c>
      <c r="C16" s="23">
        <v>0</v>
      </c>
      <c r="D16" s="24">
        <v>0</v>
      </c>
    </row>
    <row r="17" spans="2:4" ht="15.75">
      <c r="B17" s="12" t="s">
        <v>15</v>
      </c>
      <c r="C17" s="13">
        <v>0</v>
      </c>
      <c r="D17" s="14">
        <v>0</v>
      </c>
    </row>
    <row r="18" spans="2:4" ht="16.5" thickBot="1">
      <c r="B18" s="20" t="s">
        <v>16</v>
      </c>
      <c r="C18" s="21">
        <f>SUM(C6:C17)</f>
        <v>17769.18</v>
      </c>
      <c r="D18" s="22">
        <f>SUM(D6:D17)</f>
        <v>13364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7"/>
  <sheetViews>
    <sheetView tabSelected="1" workbookViewId="0">
      <selection activeCell="D18" sqref="D18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5" ht="15.75" thickBot="1"/>
    <row r="4" spans="1:5" ht="22.5" customHeight="1" thickBot="1">
      <c r="B4" s="39" t="s">
        <v>19</v>
      </c>
      <c r="C4" s="40"/>
      <c r="D4" s="41"/>
    </row>
    <row r="5" spans="1:5" ht="19.5" thickTop="1">
      <c r="A5" s="2"/>
      <c r="B5" s="9" t="s">
        <v>2</v>
      </c>
      <c r="C5" s="10" t="s">
        <v>18</v>
      </c>
      <c r="D5" s="11" t="s">
        <v>3</v>
      </c>
    </row>
    <row r="6" spans="1:5" ht="15.75">
      <c r="A6" s="28"/>
      <c r="B6" s="33" t="s">
        <v>20</v>
      </c>
      <c r="C6" s="36">
        <v>12883.71</v>
      </c>
      <c r="D6" s="24">
        <v>9491</v>
      </c>
    </row>
    <row r="7" spans="1:5" ht="15.75">
      <c r="A7" s="28"/>
      <c r="B7" s="37" t="s">
        <v>21</v>
      </c>
      <c r="C7" s="38">
        <v>16175.9</v>
      </c>
      <c r="D7" s="32">
        <v>14841</v>
      </c>
    </row>
    <row r="8" spans="1:5" ht="15.75">
      <c r="A8" s="28"/>
      <c r="B8" s="33" t="s">
        <v>22</v>
      </c>
      <c r="C8" s="36">
        <v>6886.23</v>
      </c>
      <c r="D8" s="24">
        <v>7338</v>
      </c>
      <c r="E8" s="29"/>
    </row>
    <row r="9" spans="1:5" ht="15.75">
      <c r="B9" s="37" t="s">
        <v>23</v>
      </c>
      <c r="C9" s="38">
        <v>6300.46</v>
      </c>
      <c r="D9" s="32">
        <v>7134</v>
      </c>
    </row>
    <row r="10" spans="1:5" ht="15.75">
      <c r="B10" s="33" t="s">
        <v>24</v>
      </c>
      <c r="C10" s="36">
        <v>7687.48</v>
      </c>
      <c r="D10" s="24">
        <v>8896</v>
      </c>
    </row>
    <row r="11" spans="1:5" ht="15.75">
      <c r="B11" s="37" t="s">
        <v>25</v>
      </c>
      <c r="C11" s="38">
        <v>8040.96</v>
      </c>
      <c r="D11" s="32">
        <v>9141</v>
      </c>
    </row>
    <row r="12" spans="1:5" ht="15.75">
      <c r="B12" s="33" t="s">
        <v>26</v>
      </c>
      <c r="C12" s="36">
        <v>8060.62</v>
      </c>
      <c r="D12" s="24">
        <v>9157</v>
      </c>
    </row>
    <row r="13" spans="1:5" ht="15.75">
      <c r="B13" s="37" t="s">
        <v>27</v>
      </c>
      <c r="C13" s="38">
        <v>6368.73</v>
      </c>
      <c r="D13" s="32">
        <v>7047</v>
      </c>
    </row>
    <row r="14" spans="1:5" ht="15.75">
      <c r="B14" s="33" t="s">
        <v>28</v>
      </c>
      <c r="C14" s="36">
        <v>5559.28</v>
      </c>
      <c r="D14" s="24">
        <v>5372</v>
      </c>
    </row>
    <row r="15" spans="1:5" ht="15.75">
      <c r="B15" s="37" t="s">
        <v>29</v>
      </c>
      <c r="C15" s="38">
        <v>7098.1</v>
      </c>
      <c r="D15" s="32">
        <v>7890</v>
      </c>
    </row>
    <row r="16" spans="1:5" ht="15.75">
      <c r="B16" s="33" t="s">
        <v>31</v>
      </c>
      <c r="C16" s="36">
        <v>10239.379999999999</v>
      </c>
      <c r="D16" s="24">
        <v>7595</v>
      </c>
    </row>
    <row r="17" spans="2:4" ht="15.75">
      <c r="B17" s="33" t="s">
        <v>30</v>
      </c>
      <c r="C17" s="36">
        <v>7529.8</v>
      </c>
      <c r="D17" s="24">
        <v>5769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25"/>
  <sheetViews>
    <sheetView topLeftCell="A3" workbookViewId="0">
      <selection activeCell="E31" sqref="E31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  <col min="5" max="6" width="22.7109375" customWidth="1"/>
  </cols>
  <sheetData>
    <row r="3" spans="1:6" ht="15.75" thickBot="1">
      <c r="F3" s="5"/>
    </row>
    <row r="4" spans="1:6" ht="15.75" customHeight="1" thickBot="1">
      <c r="B4" s="39" t="s">
        <v>19</v>
      </c>
      <c r="C4" s="40"/>
      <c r="D4" s="41"/>
      <c r="F4" s="6"/>
    </row>
    <row r="5" spans="1:6" ht="15.75" thickTop="1">
      <c r="A5" s="2"/>
      <c r="B5" s="3" t="s">
        <v>0</v>
      </c>
      <c r="C5" s="2" t="s">
        <v>17</v>
      </c>
      <c r="D5" s="7" t="s">
        <v>1</v>
      </c>
    </row>
    <row r="6" spans="1:6">
      <c r="B6" s="4">
        <v>2004</v>
      </c>
      <c r="C6" s="34">
        <v>41699.15</v>
      </c>
      <c r="D6" s="8">
        <v>101885</v>
      </c>
    </row>
    <row r="7" spans="1:6">
      <c r="B7" s="3">
        <v>2005</v>
      </c>
      <c r="C7" s="35">
        <v>43353.86</v>
      </c>
      <c r="D7" s="27">
        <v>93615</v>
      </c>
    </row>
    <row r="8" spans="1:6">
      <c r="B8" s="4">
        <v>2006</v>
      </c>
      <c r="C8" s="34">
        <v>54496.91</v>
      </c>
      <c r="D8" s="8">
        <v>104880</v>
      </c>
    </row>
    <row r="9" spans="1:6">
      <c r="B9" s="3">
        <v>2007</v>
      </c>
      <c r="C9" s="35">
        <v>42944.45</v>
      </c>
      <c r="D9" s="27">
        <v>96154</v>
      </c>
    </row>
    <row r="10" spans="1:6">
      <c r="B10" s="4">
        <v>2008</v>
      </c>
      <c r="C10" s="34">
        <v>49076.5</v>
      </c>
      <c r="D10" s="8">
        <v>101346</v>
      </c>
    </row>
    <row r="11" spans="1:6">
      <c r="B11" s="3">
        <v>2009</v>
      </c>
      <c r="C11" s="35">
        <v>48942.68</v>
      </c>
      <c r="D11" s="27">
        <v>100434</v>
      </c>
    </row>
    <row r="12" spans="1:6">
      <c r="B12" s="4">
        <v>2010</v>
      </c>
      <c r="C12" s="34">
        <v>66598.95</v>
      </c>
      <c r="D12" s="8">
        <v>121444</v>
      </c>
    </row>
    <row r="13" spans="1:6">
      <c r="B13" s="3">
        <v>2011</v>
      </c>
      <c r="C13" s="35">
        <v>74465.02</v>
      </c>
      <c r="D13" s="27">
        <v>124781</v>
      </c>
    </row>
    <row r="14" spans="1:6">
      <c r="B14" s="4">
        <v>2012</v>
      </c>
      <c r="C14" s="34">
        <f>'2012'!C18</f>
        <v>93540.09</v>
      </c>
      <c r="D14" s="8">
        <f>'2012'!D18</f>
        <v>131553</v>
      </c>
    </row>
    <row r="15" spans="1:6">
      <c r="B15" s="3">
        <v>2013</v>
      </c>
      <c r="C15" s="35">
        <f>'2013'!C18</f>
        <v>78132.930000000008</v>
      </c>
      <c r="D15" s="27">
        <f>'2013'!D18</f>
        <v>153447</v>
      </c>
    </row>
    <row r="16" spans="1:6">
      <c r="B16" s="4">
        <v>2014</v>
      </c>
      <c r="C16" s="34">
        <f>'2014'!C18</f>
        <v>82643.189999999988</v>
      </c>
      <c r="D16" s="8">
        <f>'2014'!D18</f>
        <v>163137</v>
      </c>
    </row>
    <row r="17" spans="2:4">
      <c r="B17" s="3">
        <v>2015</v>
      </c>
      <c r="C17" s="35">
        <f>'2015'!C18</f>
        <v>85088.85</v>
      </c>
      <c r="D17" s="27">
        <f>'2015'!D18</f>
        <v>113814</v>
      </c>
    </row>
    <row r="18" spans="2:4">
      <c r="B18" s="4">
        <v>2016</v>
      </c>
      <c r="C18" s="34">
        <f>'2016'!C18</f>
        <v>78905.01999999999</v>
      </c>
      <c r="D18" s="8">
        <f>'2016'!D18</f>
        <v>104986</v>
      </c>
    </row>
    <row r="19" spans="2:4">
      <c r="B19" s="3">
        <v>2017</v>
      </c>
      <c r="C19" s="35">
        <f>'2017'!C18</f>
        <v>79900.97</v>
      </c>
      <c r="D19" s="27">
        <f>'2017'!D18</f>
        <v>107045</v>
      </c>
    </row>
    <row r="20" spans="2:4">
      <c r="B20" s="4">
        <v>2018</v>
      </c>
      <c r="C20" s="34">
        <f>'2018'!C18</f>
        <v>121458.12</v>
      </c>
      <c r="D20" s="8">
        <f>'2018'!D18</f>
        <v>122381</v>
      </c>
    </row>
    <row r="21" spans="2:4">
      <c r="B21" s="3">
        <v>2019</v>
      </c>
      <c r="C21" s="35">
        <f>'2019'!C18</f>
        <v>105565.68</v>
      </c>
      <c r="D21" s="30">
        <f>'2019'!D18</f>
        <v>111430</v>
      </c>
    </row>
    <row r="22" spans="2:4">
      <c r="B22" s="4">
        <v>2020</v>
      </c>
      <c r="C22" s="34">
        <f>'2020'!C18</f>
        <v>45914.83</v>
      </c>
      <c r="D22" s="8">
        <f>'2020'!D18</f>
        <v>42095</v>
      </c>
    </row>
    <row r="23" spans="2:4">
      <c r="B23" s="3">
        <v>2021</v>
      </c>
      <c r="C23" s="35">
        <f>'2021'!C18</f>
        <v>35273.300000000003</v>
      </c>
      <c r="D23" s="30">
        <f>'2021'!D18</f>
        <v>32082</v>
      </c>
    </row>
    <row r="24" spans="2:4">
      <c r="B24" s="3">
        <v>2022</v>
      </c>
      <c r="C24" s="35">
        <v>68381.55</v>
      </c>
      <c r="D24" s="30">
        <v>67299</v>
      </c>
    </row>
    <row r="25" spans="2:4">
      <c r="B25" s="3">
        <v>2023</v>
      </c>
      <c r="C25" s="35">
        <v>96857.53</v>
      </c>
      <c r="D25" s="30">
        <v>96774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10526.14</v>
      </c>
      <c r="D6" s="24">
        <v>14020</v>
      </c>
    </row>
    <row r="7" spans="1:4" ht="15.75">
      <c r="B7" s="12" t="s">
        <v>5</v>
      </c>
      <c r="C7" s="13">
        <v>9446.7199999999993</v>
      </c>
      <c r="D7" s="14">
        <v>19245</v>
      </c>
    </row>
    <row r="8" spans="1:4" ht="15.75">
      <c r="B8" s="17" t="s">
        <v>6</v>
      </c>
      <c r="C8" s="23">
        <v>5845.6</v>
      </c>
      <c r="D8" s="24">
        <v>13322</v>
      </c>
    </row>
    <row r="9" spans="1:4" ht="15.75">
      <c r="B9" s="12" t="s">
        <v>7</v>
      </c>
      <c r="C9" s="13">
        <v>4519.3</v>
      </c>
      <c r="D9" s="14">
        <v>7245</v>
      </c>
    </row>
    <row r="10" spans="1:4" ht="15.75">
      <c r="B10" s="17" t="s">
        <v>8</v>
      </c>
      <c r="C10" s="23">
        <v>4699.0600000000004</v>
      </c>
      <c r="D10" s="24">
        <v>8963</v>
      </c>
    </row>
    <row r="11" spans="1:4" ht="15.75">
      <c r="B11" s="12" t="s">
        <v>9</v>
      </c>
      <c r="C11" s="13">
        <v>5218.12</v>
      </c>
      <c r="D11" s="14">
        <v>11414</v>
      </c>
    </row>
    <row r="12" spans="1:4" ht="15.75">
      <c r="B12" s="17" t="s">
        <v>10</v>
      </c>
      <c r="C12" s="23">
        <v>5296.82</v>
      </c>
      <c r="D12" s="24">
        <v>11874</v>
      </c>
    </row>
    <row r="13" spans="1:4" ht="15.75">
      <c r="B13" s="12" t="s">
        <v>11</v>
      </c>
      <c r="C13" s="13">
        <v>6646.6</v>
      </c>
      <c r="D13" s="14">
        <v>17473</v>
      </c>
    </row>
    <row r="14" spans="1:4" ht="15.75">
      <c r="B14" s="17" t="s">
        <v>12</v>
      </c>
      <c r="C14" s="23">
        <v>5171.7700000000004</v>
      </c>
      <c r="D14" s="24">
        <v>10774</v>
      </c>
    </row>
    <row r="15" spans="1:4" ht="15.75">
      <c r="B15" s="12" t="s">
        <v>13</v>
      </c>
      <c r="C15" s="15">
        <v>4687.43</v>
      </c>
      <c r="D15" s="16">
        <v>8440</v>
      </c>
    </row>
    <row r="16" spans="1:4" ht="15.75">
      <c r="B16" s="17" t="s">
        <v>14</v>
      </c>
      <c r="C16" s="18">
        <v>6294.34</v>
      </c>
      <c r="D16" s="19">
        <v>13409</v>
      </c>
    </row>
    <row r="17" spans="2:4" ht="15.75">
      <c r="B17" s="12" t="s">
        <v>15</v>
      </c>
      <c r="C17" s="15">
        <v>9781.0300000000007</v>
      </c>
      <c r="D17" s="16">
        <v>17268</v>
      </c>
    </row>
    <row r="18" spans="2:4" ht="16.5" thickBot="1">
      <c r="B18" s="25" t="s">
        <v>16</v>
      </c>
      <c r="C18" s="21">
        <f>SUM(C6:C17)</f>
        <v>78132.930000000008</v>
      </c>
      <c r="D18" s="26">
        <f>SUM(D6:D17)</f>
        <v>153447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10319.879999999999</v>
      </c>
      <c r="D6" s="24">
        <v>17612</v>
      </c>
    </row>
    <row r="7" spans="1:4" ht="15.75">
      <c r="B7" s="12" t="s">
        <v>5</v>
      </c>
      <c r="C7" s="13">
        <v>14716.58</v>
      </c>
      <c r="D7" s="14">
        <v>27962</v>
      </c>
    </row>
    <row r="8" spans="1:4" ht="15.75">
      <c r="B8" s="17" t="s">
        <v>6</v>
      </c>
      <c r="C8" s="23">
        <v>4352.3</v>
      </c>
      <c r="D8" s="24">
        <v>8297</v>
      </c>
    </row>
    <row r="9" spans="1:4" ht="15.75">
      <c r="B9" s="12" t="s">
        <v>7</v>
      </c>
      <c r="C9" s="13">
        <v>6208.13</v>
      </c>
      <c r="D9" s="14">
        <v>13894</v>
      </c>
    </row>
    <row r="10" spans="1:4" ht="15.75">
      <c r="B10" s="17" t="s">
        <v>8</v>
      </c>
      <c r="C10" s="23">
        <v>5468.17</v>
      </c>
      <c r="D10" s="24">
        <v>11824</v>
      </c>
    </row>
    <row r="11" spans="1:4" ht="15.75">
      <c r="B11" s="12" t="s">
        <v>9</v>
      </c>
      <c r="C11" s="13">
        <v>5659.75</v>
      </c>
      <c r="D11" s="14">
        <v>12371</v>
      </c>
    </row>
    <row r="12" spans="1:4" ht="15.75">
      <c r="B12" s="17" t="s">
        <v>10</v>
      </c>
      <c r="C12" s="23">
        <v>5844.7</v>
      </c>
      <c r="D12" s="24">
        <v>13200</v>
      </c>
    </row>
    <row r="13" spans="1:4" ht="15.75">
      <c r="B13" s="12" t="s">
        <v>11</v>
      </c>
      <c r="C13" s="13">
        <v>4685.1899999999996</v>
      </c>
      <c r="D13" s="14">
        <v>8587</v>
      </c>
    </row>
    <row r="14" spans="1:4" ht="15.75">
      <c r="B14" s="17" t="s">
        <v>12</v>
      </c>
      <c r="C14" s="23">
        <v>4852.57</v>
      </c>
      <c r="D14" s="24">
        <v>9142</v>
      </c>
    </row>
    <row r="15" spans="1:4" ht="15.75">
      <c r="B15" s="12" t="s">
        <v>13</v>
      </c>
      <c r="C15" s="15">
        <v>5325.86</v>
      </c>
      <c r="D15" s="16">
        <v>10701</v>
      </c>
    </row>
    <row r="16" spans="1:4" ht="15.75">
      <c r="B16" s="17" t="s">
        <v>14</v>
      </c>
      <c r="C16" s="18">
        <v>6436.28</v>
      </c>
      <c r="D16" s="19">
        <v>12411</v>
      </c>
    </row>
    <row r="17" spans="2:4" ht="15.75">
      <c r="B17" s="12" t="s">
        <v>15</v>
      </c>
      <c r="C17" s="15">
        <v>8773.7800000000007</v>
      </c>
      <c r="D17" s="16">
        <v>17136</v>
      </c>
    </row>
    <row r="18" spans="2:4" ht="18" customHeight="1" thickBot="1">
      <c r="B18" s="25" t="s">
        <v>16</v>
      </c>
      <c r="C18" s="21">
        <f>SUM(C6:C17)</f>
        <v>82643.189999999988</v>
      </c>
      <c r="D18" s="26">
        <f>SUM(D6:D17)</f>
        <v>163137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5514.98</v>
      </c>
      <c r="D6" s="24">
        <v>7441</v>
      </c>
    </row>
    <row r="7" spans="1:4" ht="15.75">
      <c r="B7" s="12" t="s">
        <v>5</v>
      </c>
      <c r="C7" s="13">
        <v>5850.67</v>
      </c>
      <c r="D7" s="14">
        <v>7610</v>
      </c>
    </row>
    <row r="8" spans="1:4" ht="15.75">
      <c r="B8" s="17" t="s">
        <v>6</v>
      </c>
      <c r="C8" s="23">
        <v>9832.59</v>
      </c>
      <c r="D8" s="24">
        <v>14239</v>
      </c>
    </row>
    <row r="9" spans="1:4" ht="15.75">
      <c r="B9" s="12" t="s">
        <v>7</v>
      </c>
      <c r="C9" s="13">
        <v>8709.2099999999991</v>
      </c>
      <c r="D9" s="14">
        <v>12716</v>
      </c>
    </row>
    <row r="10" spans="1:4" ht="15.75">
      <c r="B10" s="17" t="s">
        <v>8</v>
      </c>
      <c r="C10" s="23">
        <v>6687.08</v>
      </c>
      <c r="D10" s="24">
        <v>9287</v>
      </c>
    </row>
    <row r="11" spans="1:4" ht="15.75">
      <c r="B11" s="12" t="s">
        <v>9</v>
      </c>
      <c r="C11" s="13">
        <v>7382.7</v>
      </c>
      <c r="D11" s="14">
        <v>10501</v>
      </c>
    </row>
    <row r="12" spans="1:4" ht="15.75">
      <c r="B12" s="17" t="s">
        <v>10</v>
      </c>
      <c r="C12" s="23">
        <v>7068.59</v>
      </c>
      <c r="D12" s="24">
        <v>9631</v>
      </c>
    </row>
    <row r="13" spans="1:4" ht="15.75">
      <c r="B13" s="12" t="s">
        <v>11</v>
      </c>
      <c r="C13" s="13">
        <v>5196.8599999999997</v>
      </c>
      <c r="D13" s="14">
        <v>6239</v>
      </c>
    </row>
    <row r="14" spans="1:4" ht="15.75">
      <c r="B14" s="17" t="s">
        <v>12</v>
      </c>
      <c r="C14" s="23">
        <v>6679.04</v>
      </c>
      <c r="D14" s="24">
        <v>8519</v>
      </c>
    </row>
    <row r="15" spans="1:4" ht="15.75">
      <c r="B15" s="12" t="s">
        <v>13</v>
      </c>
      <c r="C15" s="15">
        <v>6216.5</v>
      </c>
      <c r="D15" s="16">
        <v>7910</v>
      </c>
    </row>
    <row r="16" spans="1:4" ht="15.75">
      <c r="B16" s="17" t="s">
        <v>14</v>
      </c>
      <c r="C16" s="18">
        <v>7176.85</v>
      </c>
      <c r="D16" s="19">
        <v>9216</v>
      </c>
    </row>
    <row r="17" spans="2:4" ht="15.75">
      <c r="B17" s="12" t="s">
        <v>15</v>
      </c>
      <c r="C17" s="15">
        <v>8773.7800000000007</v>
      </c>
      <c r="D17" s="16">
        <v>10505</v>
      </c>
    </row>
    <row r="18" spans="2:4" ht="16.5" thickBot="1">
      <c r="B18" s="25" t="s">
        <v>16</v>
      </c>
      <c r="C18" s="21">
        <f>SUM(C6:C17)</f>
        <v>85088.85</v>
      </c>
      <c r="D18" s="26">
        <f>SUM(D6:D17)</f>
        <v>113814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5195.13</v>
      </c>
      <c r="D6" s="24">
        <v>5885</v>
      </c>
    </row>
    <row r="7" spans="1:4" ht="15.75">
      <c r="B7" s="12" t="s">
        <v>5</v>
      </c>
      <c r="C7" s="13">
        <v>5469.29</v>
      </c>
      <c r="D7" s="14">
        <v>6395</v>
      </c>
    </row>
    <row r="8" spans="1:4" ht="15.75">
      <c r="B8" s="17" t="s">
        <v>6</v>
      </c>
      <c r="C8" s="23">
        <v>7385.99</v>
      </c>
      <c r="D8" s="24">
        <v>9702</v>
      </c>
    </row>
    <row r="9" spans="1:4" ht="15.75">
      <c r="B9" s="12" t="s">
        <v>7</v>
      </c>
      <c r="C9" s="13">
        <v>9466.39</v>
      </c>
      <c r="D9" s="14">
        <v>12070</v>
      </c>
    </row>
    <row r="10" spans="1:4" ht="15.75">
      <c r="B10" s="17" t="s">
        <v>8</v>
      </c>
      <c r="C10" s="23">
        <v>7970.79</v>
      </c>
      <c r="D10" s="24">
        <v>10981</v>
      </c>
    </row>
    <row r="11" spans="1:4" ht="15.75">
      <c r="B11" s="12" t="s">
        <v>9</v>
      </c>
      <c r="C11" s="13">
        <v>7382.7</v>
      </c>
      <c r="D11" s="14">
        <v>11829</v>
      </c>
    </row>
    <row r="12" spans="1:4" ht="15.75">
      <c r="B12" s="17" t="s">
        <v>10</v>
      </c>
      <c r="C12" s="23">
        <v>8215.5400000000009</v>
      </c>
      <c r="D12" s="24">
        <v>11112</v>
      </c>
    </row>
    <row r="13" spans="1:4" ht="15.75">
      <c r="B13" s="12" t="s">
        <v>11</v>
      </c>
      <c r="C13" s="13">
        <v>5650.9</v>
      </c>
      <c r="D13" s="14">
        <v>7521</v>
      </c>
    </row>
    <row r="14" spans="1:4" ht="15.75">
      <c r="B14" s="17" t="s">
        <v>12</v>
      </c>
      <c r="C14" s="23">
        <v>7191.81</v>
      </c>
      <c r="D14" s="24">
        <v>9858</v>
      </c>
    </row>
    <row r="15" spans="1:4" ht="15.75">
      <c r="B15" s="12" t="s">
        <v>13</v>
      </c>
      <c r="C15" s="15">
        <v>6027.64</v>
      </c>
      <c r="D15" s="16">
        <v>8143</v>
      </c>
    </row>
    <row r="16" spans="1:4" ht="15.75">
      <c r="B16" s="17" t="s">
        <v>14</v>
      </c>
      <c r="C16" s="18">
        <v>4227.8599999999997</v>
      </c>
      <c r="D16" s="19">
        <v>5243</v>
      </c>
    </row>
    <row r="17" spans="2:4" ht="15.75">
      <c r="B17" s="12" t="s">
        <v>15</v>
      </c>
      <c r="C17" s="15">
        <v>4720.9799999999996</v>
      </c>
      <c r="D17" s="16">
        <v>6247</v>
      </c>
    </row>
    <row r="18" spans="2:4" ht="16.5" thickBot="1">
      <c r="B18" s="20" t="s">
        <v>16</v>
      </c>
      <c r="C18" s="21">
        <f>SUM(C6:C17)</f>
        <v>78905.01999999999</v>
      </c>
      <c r="D18" s="22">
        <f>SUM(D6:D17)</f>
        <v>104986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9" t="s">
        <v>2</v>
      </c>
      <c r="C5" s="10" t="s">
        <v>18</v>
      </c>
      <c r="D5" s="11" t="s">
        <v>3</v>
      </c>
    </row>
    <row r="6" spans="1:4" ht="15.75">
      <c r="A6" s="2"/>
      <c r="B6" s="17" t="s">
        <v>4</v>
      </c>
      <c r="C6" s="23">
        <v>3904.05</v>
      </c>
      <c r="D6" s="24">
        <v>4503</v>
      </c>
    </row>
    <row r="7" spans="1:4" ht="15.75">
      <c r="B7" s="12" t="s">
        <v>5</v>
      </c>
      <c r="C7" s="13">
        <v>6432.01</v>
      </c>
      <c r="D7" s="14">
        <v>8937</v>
      </c>
    </row>
    <row r="8" spans="1:4" ht="15.75">
      <c r="B8" s="17" t="s">
        <v>6</v>
      </c>
      <c r="C8" s="23">
        <v>9275.59</v>
      </c>
      <c r="D8" s="24">
        <v>13651</v>
      </c>
    </row>
    <row r="9" spans="1:4" ht="15.75">
      <c r="B9" s="12" t="s">
        <v>7</v>
      </c>
      <c r="C9" s="13">
        <v>5861.37</v>
      </c>
      <c r="D9" s="14">
        <v>7816</v>
      </c>
    </row>
    <row r="10" spans="1:4" ht="15.75">
      <c r="B10" s="17" t="s">
        <v>8</v>
      </c>
      <c r="C10" s="23">
        <v>6154.2</v>
      </c>
      <c r="D10" s="24">
        <v>7611</v>
      </c>
    </row>
    <row r="11" spans="1:4" ht="15.75">
      <c r="B11" s="12" t="s">
        <v>9</v>
      </c>
      <c r="C11" s="13">
        <v>7780.52</v>
      </c>
      <c r="D11" s="14">
        <v>10892</v>
      </c>
    </row>
    <row r="12" spans="1:4" ht="15.75">
      <c r="B12" s="17" t="s">
        <v>10</v>
      </c>
      <c r="C12" s="23">
        <v>7534.16</v>
      </c>
      <c r="D12" s="24">
        <v>10592</v>
      </c>
    </row>
    <row r="13" spans="1:4" ht="15.75">
      <c r="B13" s="12" t="s">
        <v>11</v>
      </c>
      <c r="C13" s="13">
        <v>8018.89</v>
      </c>
      <c r="D13" s="14">
        <v>10431</v>
      </c>
    </row>
    <row r="14" spans="1:4" ht="15.75">
      <c r="B14" s="17" t="s">
        <v>12</v>
      </c>
      <c r="C14" s="23">
        <v>5553.96</v>
      </c>
      <c r="D14" s="24">
        <v>7065</v>
      </c>
    </row>
    <row r="15" spans="1:4" ht="15.75">
      <c r="B15" s="12" t="s">
        <v>13</v>
      </c>
      <c r="C15" s="15">
        <v>6639.98</v>
      </c>
      <c r="D15" s="16">
        <v>8753</v>
      </c>
    </row>
    <row r="16" spans="1:4" ht="15.75">
      <c r="B16" s="17" t="s">
        <v>14</v>
      </c>
      <c r="C16" s="18">
        <v>6202.17</v>
      </c>
      <c r="D16" s="19">
        <v>8461</v>
      </c>
    </row>
    <row r="17" spans="2:4" ht="15.75">
      <c r="B17" s="12" t="s">
        <v>15</v>
      </c>
      <c r="C17" s="15">
        <v>6544.07</v>
      </c>
      <c r="D17" s="16">
        <v>8333</v>
      </c>
    </row>
    <row r="18" spans="2:4" ht="16.5" thickBot="1">
      <c r="B18" s="20" t="s">
        <v>16</v>
      </c>
      <c r="C18" s="21">
        <f>SUM(C6:C17)</f>
        <v>79900.97</v>
      </c>
      <c r="D18" s="22">
        <f>SUM(D6:D17)</f>
        <v>107045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6273.52</v>
      </c>
      <c r="D6" s="24">
        <v>6254</v>
      </c>
    </row>
    <row r="7" spans="1:4" ht="15.75">
      <c r="B7" s="12" t="s">
        <v>5</v>
      </c>
      <c r="C7" s="13">
        <v>7800.13</v>
      </c>
      <c r="D7" s="14">
        <v>8418</v>
      </c>
    </row>
    <row r="8" spans="1:4" ht="15.75">
      <c r="B8" s="17" t="s">
        <v>6</v>
      </c>
      <c r="C8" s="23">
        <v>11799.77</v>
      </c>
      <c r="D8" s="24">
        <v>11015</v>
      </c>
    </row>
    <row r="9" spans="1:4" ht="15.75">
      <c r="B9" s="12" t="s">
        <v>7</v>
      </c>
      <c r="C9" s="13">
        <v>12050.45</v>
      </c>
      <c r="D9" s="14">
        <v>10263</v>
      </c>
    </row>
    <row r="10" spans="1:4" ht="15.75">
      <c r="B10" s="17" t="s">
        <v>8</v>
      </c>
      <c r="C10" s="23">
        <v>11024.41</v>
      </c>
      <c r="D10" s="24">
        <v>11274</v>
      </c>
    </row>
    <row r="11" spans="1:4" ht="15.75">
      <c r="B11" s="12" t="s">
        <v>9</v>
      </c>
      <c r="C11" s="13">
        <v>11279.67</v>
      </c>
      <c r="D11" s="14">
        <v>10597</v>
      </c>
    </row>
    <row r="12" spans="1:4" ht="15.75">
      <c r="B12" s="17" t="s">
        <v>10</v>
      </c>
      <c r="C12" s="23">
        <v>11053.05</v>
      </c>
      <c r="D12" s="24">
        <v>12134</v>
      </c>
    </row>
    <row r="13" spans="1:4" ht="15.75">
      <c r="B13" s="12" t="s">
        <v>11</v>
      </c>
      <c r="C13" s="13">
        <v>9989.17</v>
      </c>
      <c r="D13" s="14">
        <v>10964</v>
      </c>
    </row>
    <row r="14" spans="1:4" ht="15.75">
      <c r="B14" s="17" t="s">
        <v>12</v>
      </c>
      <c r="C14" s="23">
        <v>8777.9699999999993</v>
      </c>
      <c r="D14" s="24">
        <v>9321</v>
      </c>
    </row>
    <row r="15" spans="1:4" ht="15.75">
      <c r="B15" s="12" t="s">
        <v>13</v>
      </c>
      <c r="C15" s="13">
        <v>8732.7000000000007</v>
      </c>
      <c r="D15" s="14">
        <v>9506</v>
      </c>
    </row>
    <row r="16" spans="1:4" ht="15.75">
      <c r="B16" s="17" t="s">
        <v>14</v>
      </c>
      <c r="C16" s="23">
        <v>10243.17</v>
      </c>
      <c r="D16" s="24">
        <v>10023</v>
      </c>
    </row>
    <row r="17" spans="2:4" ht="15.75">
      <c r="B17" s="12" t="s">
        <v>15</v>
      </c>
      <c r="C17" s="15">
        <v>12434.11</v>
      </c>
      <c r="D17" s="16">
        <f>11392+1220</f>
        <v>12612</v>
      </c>
    </row>
    <row r="18" spans="2:4" ht="16.5" thickBot="1">
      <c r="B18" s="20" t="s">
        <v>16</v>
      </c>
      <c r="C18" s="21">
        <f>SUM(C6:C17)</f>
        <v>121458.12</v>
      </c>
      <c r="D18" s="22">
        <f>SUM(D6:D17)</f>
        <v>122381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B16" sqref="B16:D17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5284.37</v>
      </c>
      <c r="D6" s="24">
        <f>5338+433</f>
        <v>5771</v>
      </c>
    </row>
    <row r="7" spans="1:4" ht="15.75">
      <c r="B7" s="12" t="s">
        <v>5</v>
      </c>
      <c r="C7" s="13">
        <v>6365.38</v>
      </c>
      <c r="D7" s="14">
        <f>6553+423</f>
        <v>6976</v>
      </c>
    </row>
    <row r="8" spans="1:4" ht="15.75">
      <c r="B8" s="17" t="s">
        <v>6</v>
      </c>
      <c r="C8" s="23">
        <v>9120.81</v>
      </c>
      <c r="D8" s="24">
        <f>897+8330</f>
        <v>9227</v>
      </c>
    </row>
    <row r="9" spans="1:4" ht="15.75">
      <c r="B9" s="12" t="s">
        <v>7</v>
      </c>
      <c r="C9" s="13">
        <v>11596.42</v>
      </c>
      <c r="D9" s="14">
        <f>1279+9297</f>
        <v>10576</v>
      </c>
    </row>
    <row r="10" spans="1:4" ht="15.75">
      <c r="B10" s="17" t="s">
        <v>8</v>
      </c>
      <c r="C10" s="23">
        <v>9249.14</v>
      </c>
      <c r="D10" s="24">
        <f>1268+9061</f>
        <v>10329</v>
      </c>
    </row>
    <row r="11" spans="1:4" ht="15.75">
      <c r="B11" s="12" t="s">
        <v>9</v>
      </c>
      <c r="C11" s="13">
        <v>9303.89</v>
      </c>
      <c r="D11" s="14">
        <f>1338+8938</f>
        <v>10276</v>
      </c>
    </row>
    <row r="12" spans="1:4" ht="15.75">
      <c r="B12" s="17" t="s">
        <v>10</v>
      </c>
      <c r="C12" s="23">
        <v>11049.54</v>
      </c>
      <c r="D12" s="24">
        <f>1591+10717</f>
        <v>12308</v>
      </c>
    </row>
    <row r="13" spans="1:4" ht="15.75">
      <c r="B13" s="12" t="s">
        <v>11</v>
      </c>
      <c r="C13" s="13">
        <v>7392.68</v>
      </c>
      <c r="D13" s="14">
        <f>867+7169</f>
        <v>8036</v>
      </c>
    </row>
    <row r="14" spans="1:4" ht="15.75">
      <c r="B14" s="17" t="s">
        <v>12</v>
      </c>
      <c r="C14" s="23">
        <v>9497.32</v>
      </c>
      <c r="D14" s="24">
        <f>9489+1171</f>
        <v>10660</v>
      </c>
    </row>
    <row r="15" spans="1:4" ht="15.75">
      <c r="B15" s="12" t="s">
        <v>13</v>
      </c>
      <c r="C15" s="13">
        <v>7446.36</v>
      </c>
      <c r="D15" s="14">
        <f>6768+970</f>
        <v>7738</v>
      </c>
    </row>
    <row r="16" spans="1:4" ht="15.75">
      <c r="B16" s="17" t="s">
        <v>14</v>
      </c>
      <c r="C16" s="23">
        <v>7912.85</v>
      </c>
      <c r="D16" s="24">
        <v>8572</v>
      </c>
    </row>
    <row r="17" spans="2:4" ht="15.75">
      <c r="B17" s="12" t="s">
        <v>15</v>
      </c>
      <c r="C17" s="15">
        <v>11346.92</v>
      </c>
      <c r="D17" s="16">
        <v>10961</v>
      </c>
    </row>
    <row r="18" spans="2:4" ht="16.5" thickBot="1">
      <c r="B18" s="20" t="s">
        <v>16</v>
      </c>
      <c r="C18" s="21">
        <f>SUM(C6:C17)</f>
        <v>105565.68</v>
      </c>
      <c r="D18" s="22">
        <f>SUM(D6:D17)</f>
        <v>111430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B9" sqref="B9:D17"/>
    </sheetView>
  </sheetViews>
  <sheetFormatPr defaultRowHeight="15"/>
  <cols>
    <col min="1" max="1" width="23.42578125" customWidth="1"/>
    <col min="2" max="2" width="20.42578125" customWidth="1"/>
    <col min="3" max="3" width="23" customWidth="1"/>
    <col min="4" max="4" width="26.42578125" bestFit="1" customWidth="1"/>
  </cols>
  <sheetData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A5" s="2"/>
      <c r="B5" s="9" t="s">
        <v>2</v>
      </c>
      <c r="C5" s="10" t="s">
        <v>18</v>
      </c>
      <c r="D5" s="11" t="s">
        <v>3</v>
      </c>
    </row>
    <row r="6" spans="1:4" ht="15.75">
      <c r="B6" s="17" t="s">
        <v>4</v>
      </c>
      <c r="C6" s="23">
        <v>5109.51</v>
      </c>
      <c r="D6" s="24">
        <f>5091+414</f>
        <v>5505</v>
      </c>
    </row>
    <row r="7" spans="1:4" ht="15.75">
      <c r="B7" s="12" t="s">
        <v>5</v>
      </c>
      <c r="C7" s="13">
        <v>5117.97</v>
      </c>
      <c r="D7" s="14">
        <f>5335+385</f>
        <v>5720</v>
      </c>
    </row>
    <row r="8" spans="1:4" ht="15.75">
      <c r="B8" s="17" t="s">
        <v>6</v>
      </c>
      <c r="C8" s="23">
        <v>7369.83</v>
      </c>
      <c r="D8" s="24">
        <f>6271+535</f>
        <v>6806</v>
      </c>
    </row>
    <row r="9" spans="1:4" ht="15.75">
      <c r="B9" s="12" t="s">
        <v>7</v>
      </c>
      <c r="C9" s="13">
        <v>3646.65</v>
      </c>
      <c r="D9" s="14">
        <f>2714+275</f>
        <v>2989</v>
      </c>
    </row>
    <row r="10" spans="1:4" ht="15.75">
      <c r="B10" s="17" t="s">
        <v>8</v>
      </c>
      <c r="C10" s="23">
        <v>3570.98</v>
      </c>
      <c r="D10" s="24">
        <f>2785+284</f>
        <v>3069</v>
      </c>
    </row>
    <row r="11" spans="1:4" ht="15.75">
      <c r="B11" s="12" t="s">
        <v>9</v>
      </c>
      <c r="C11" s="13">
        <v>3247.13</v>
      </c>
      <c r="D11" s="14">
        <f>2418+267</f>
        <v>2685</v>
      </c>
    </row>
    <row r="12" spans="1:4" ht="15.75">
      <c r="B12" s="17" t="s">
        <v>10</v>
      </c>
      <c r="C12" s="23">
        <v>3294.51</v>
      </c>
      <c r="D12" s="24">
        <f>2488+275</f>
        <v>2763</v>
      </c>
    </row>
    <row r="13" spans="1:4" ht="15.75">
      <c r="B13" s="12" t="s">
        <v>11</v>
      </c>
      <c r="C13" s="13">
        <v>3362.13</v>
      </c>
      <c r="D13" s="14">
        <f>2443+299</f>
        <v>2742</v>
      </c>
    </row>
    <row r="14" spans="1:4" ht="15.75">
      <c r="B14" s="17" t="s">
        <v>12</v>
      </c>
      <c r="C14" s="23">
        <v>3344.89</v>
      </c>
      <c r="D14" s="24">
        <f>2554+271</f>
        <v>2825</v>
      </c>
    </row>
    <row r="15" spans="1:4" ht="15.75">
      <c r="B15" s="12" t="s">
        <v>13</v>
      </c>
      <c r="C15" s="13">
        <v>3500.03</v>
      </c>
      <c r="D15" s="14">
        <f>2545+294</f>
        <v>2839</v>
      </c>
    </row>
    <row r="16" spans="1:4" ht="15.75">
      <c r="B16" s="17" t="s">
        <v>14</v>
      </c>
      <c r="C16" s="23">
        <v>1676.16</v>
      </c>
      <c r="D16" s="24">
        <f>1248+123</f>
        <v>1371</v>
      </c>
    </row>
    <row r="17" spans="2:4" ht="15.75">
      <c r="B17" s="12" t="s">
        <v>15</v>
      </c>
      <c r="C17" s="15">
        <v>2675.04</v>
      </c>
      <c r="D17" s="16">
        <f>2472+309</f>
        <v>2781</v>
      </c>
    </row>
    <row r="18" spans="2:4" ht="16.5" thickBot="1">
      <c r="B18" s="20" t="s">
        <v>16</v>
      </c>
      <c r="C18" s="21">
        <f>SUM(C6:C17)</f>
        <v>45914.83</v>
      </c>
      <c r="D18" s="22">
        <f>SUM(D6:D17)</f>
        <v>42095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2024-02-21T13:56:05Z</dcterms:modified>
</cp:coreProperties>
</file>