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3" activeTab="11"/>
  </bookViews>
  <sheets>
    <sheet name="HISTORICO" sheetId="1" r:id="rId1"/>
    <sheet name="2014" sheetId="4" r:id="rId2"/>
    <sheet name="2015" sheetId="5" r:id="rId3"/>
    <sheet name="2016" sheetId="7" r:id="rId4"/>
    <sheet name="2017" sheetId="8" r:id="rId5"/>
    <sheet name="2018" sheetId="6" r:id="rId6"/>
    <sheet name="2019" sheetId="10" r:id="rId7"/>
    <sheet name="2020" sheetId="11" r:id="rId8"/>
    <sheet name="2021" sheetId="12" r:id="rId9"/>
    <sheet name="2022" sheetId="13" r:id="rId10"/>
    <sheet name="2023" sheetId="14" r:id="rId11"/>
    <sheet name="Gráfico" sheetId="9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9"/>
  <c r="D16"/>
  <c r="D16" i="13"/>
  <c r="D15"/>
  <c r="D14"/>
  <c r="D13"/>
  <c r="D12"/>
  <c r="D11"/>
  <c r="D10"/>
  <c r="D9"/>
  <c r="D8"/>
  <c r="D7"/>
  <c r="D6"/>
  <c r="D8" i="14"/>
  <c r="D15" i="9"/>
  <c r="D7" i="14"/>
  <c r="D6"/>
  <c r="C18"/>
  <c r="D18" l="1"/>
  <c r="D24" i="1"/>
  <c r="C24"/>
  <c r="D14" i="9"/>
  <c r="D13"/>
  <c r="D18" i="13"/>
  <c r="D17"/>
  <c r="D12" i="9"/>
  <c r="D11"/>
  <c r="D10"/>
  <c r="D9"/>
  <c r="D8" l="1"/>
  <c r="D7"/>
  <c r="D6"/>
  <c r="C18" i="13"/>
  <c r="D17" i="12"/>
  <c r="D16"/>
  <c r="D15"/>
  <c r="D14"/>
  <c r="D13"/>
  <c r="D12"/>
  <c r="D11"/>
  <c r="D10"/>
  <c r="D9"/>
  <c r="D8"/>
  <c r="D7"/>
  <c r="D6"/>
  <c r="C18"/>
  <c r="C23" i="1" s="1"/>
  <c r="D17" i="11"/>
  <c r="D16"/>
  <c r="D15"/>
  <c r="D14"/>
  <c r="D13"/>
  <c r="D12"/>
  <c r="D10"/>
  <c r="D11"/>
  <c r="D18" i="12" l="1"/>
  <c r="D23" i="1" s="1"/>
  <c r="D9" i="11"/>
  <c r="D8" l="1"/>
  <c r="D7"/>
  <c r="D6"/>
  <c r="C18"/>
  <c r="C22" i="1" s="1"/>
  <c r="D18" i="11"/>
  <c r="D22" i="1" s="1"/>
  <c r="D17" i="10"/>
  <c r="D16"/>
  <c r="D15"/>
  <c r="D14"/>
  <c r="D13"/>
  <c r="D12"/>
  <c r="D11"/>
  <c r="D10"/>
  <c r="D16" i="1"/>
  <c r="D9" i="10"/>
  <c r="D8"/>
  <c r="C18" i="8"/>
  <c r="D7" i="10"/>
  <c r="C18"/>
  <c r="C21" i="1" s="1"/>
  <c r="D18" i="6"/>
  <c r="C18"/>
  <c r="D18" i="10" l="1"/>
  <c r="D21" i="1" s="1"/>
  <c r="D18" i="8"/>
</calcChain>
</file>

<file path=xl/sharedStrings.xml><?xml version="1.0" encoding="utf-8"?>
<sst xmlns="http://schemas.openxmlformats.org/spreadsheetml/2006/main" count="178" uniqueCount="20">
  <si>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</si>
  <si>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</si>
  <si>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</si>
  <si>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</si>
  <si>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</si>
  <si>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</si>
  <si>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</si>
  <si>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</si>
  <si>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</si>
  <si>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</si>
  <si>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</si>
  <si>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</si>
  <si>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</si>
  <si>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</si>
  <si>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</si>
  <si>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</si>
  <si>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</si>
  <si>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Centro de Artes</t>
  </si>
  <si>
    <t>Fatura Total (R$)</t>
  </si>
  <si>
    <t>Total em dinheiro (R$)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</si>
</sst>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\ #,##0.00"/>
    <numFmt numFmtId="166" formatCode="&quot;R$&quot;#,##0.00"/>
  </numFmts>
  <fonts count="12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11" fillId="3" borderId="9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7" fontId="11" fillId="3" borderId="3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3.8631225376577448E-2"/>
          <c:y val="6.0087649694742312E-2"/>
          <c:w val="0.92604089274393764"/>
          <c:h val="0.83075878232925793"/>
        </c:manualLayout>
      </c:layout>
      <c:lineChart>
        <c:grouping val="standard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641201585206253E-2"/>
                  <c:y val="3.476398145838113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7-4E8F-AD69-1304BC84AA28}"/>
                </c:ext>
              </c:extLst>
            </c:dLbl>
            <c:dLbl>
              <c:idx val="1"/>
              <c:layout>
                <c:manualLayout>
                  <c:x val="3.6117381489842011E-2"/>
                  <c:y val="-4.2967639070898653E-3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7-4E8F-AD69-1304BC84AA28}"/>
                </c:ext>
              </c:extLst>
            </c:dLbl>
            <c:dLbl>
              <c:idx val="2"/>
              <c:layout>
                <c:manualLayout>
                  <c:x val="-6.7753368000933484E-2"/>
                  <c:y val="-4.890591664439672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77-4E8F-AD69-1304BC84AA28}"/>
                </c:ext>
              </c:extLst>
            </c:dLbl>
            <c:dLbl>
              <c:idx val="3"/>
              <c:layout>
                <c:manualLayout>
                  <c:x val="-5.0104101208023943E-2"/>
                  <c:y val="4.725498099581741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7-4E8F-AD69-1304BC84AA28}"/>
                </c:ext>
              </c:extLst>
            </c:dLbl>
            <c:dLbl>
              <c:idx val="4"/>
              <c:layout>
                <c:manualLayout>
                  <c:x val="-6.2601869463692547E-2"/>
                  <c:y val="-4.890547272515805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77-4E8F-AD69-1304BC84AA28}"/>
                </c:ext>
              </c:extLst>
            </c:dLbl>
            <c:dLbl>
              <c:idx val="5"/>
              <c:layout>
                <c:manualLayout>
                  <c:x val="-3.903549281835219E-2"/>
                  <c:y val="-4.171309322037664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77-4E8F-AD69-1304BC84AA28}"/>
                </c:ext>
              </c:extLst>
            </c:dLbl>
            <c:dLbl>
              <c:idx val="6"/>
              <c:layout>
                <c:manualLayout>
                  <c:x val="-4.8868663779105814E-2"/>
                  <c:y val="-0.1114084136901141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77-4E8F-AD69-1304BC84AA28}"/>
                </c:ext>
              </c:extLst>
            </c:dLbl>
            <c:dLbl>
              <c:idx val="7"/>
              <c:layout>
                <c:manualLayout>
                  <c:x val="-7.8802997777393524E-2"/>
                  <c:y val="-7.052966667880056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6-4681-BE50-C91148485247}"/>
                </c:ext>
              </c:extLst>
            </c:dLbl>
            <c:dLbl>
              <c:idx val="8"/>
              <c:layout>
                <c:manualLayout>
                  <c:x val="-3.5871828287130966E-2"/>
                  <c:y val="-5.172569164836986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1-4491-94C0-F20752DB7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HISTORICO!$C$16:$C$24</c:f>
              <c:numCache>
                <c:formatCode>"R$"\ #,##0.00</c:formatCode>
                <c:ptCount val="9"/>
                <c:pt idx="0">
                  <c:v>8761.9500000000007</c:v>
                </c:pt>
                <c:pt idx="1">
                  <c:v>41525.31</c:v>
                </c:pt>
                <c:pt idx="2">
                  <c:v>46847.92</c:v>
                </c:pt>
                <c:pt idx="3">
                  <c:v>50865.42</c:v>
                </c:pt>
                <c:pt idx="4">
                  <c:v>67994.740000000005</c:v>
                </c:pt>
                <c:pt idx="5">
                  <c:v>64653.54</c:v>
                </c:pt>
                <c:pt idx="6">
                  <c:v>29556.660000000003</c:v>
                </c:pt>
                <c:pt idx="7">
                  <c:v>27471.43</c:v>
                </c:pt>
                <c:pt idx="8">
                  <c:v>44166.93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677-4E8F-AD69-1304BC84AA28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1.2549022707802429E-2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77-4E8F-AD69-1304BC84AA28}"/>
                </c:ext>
              </c:extLst>
            </c:dLbl>
            <c:dLbl>
              <c:idx val="1"/>
              <c:layout>
                <c:manualLayout>
                  <c:x val="-4.2137182062174462E-2"/>
                  <c:y val="-7.3789460201682212E-3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77-4E8F-AD69-1304BC84AA28}"/>
                </c:ext>
              </c:extLst>
            </c:dLbl>
            <c:dLbl>
              <c:idx val="3"/>
              <c:layout>
                <c:manualLayout>
                  <c:x val="-7.657620041753653E-2"/>
                  <c:y val="-4.800708341087633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96-4681-BE50-C91148485247}"/>
                </c:ext>
              </c:extLst>
            </c:dLbl>
            <c:dLbl>
              <c:idx val="4"/>
              <c:layout>
                <c:manualLayout>
                  <c:x val="-2.6008432127558784E-2"/>
                  <c:y val="4.51314933176836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77-4E8F-AD69-1304BC84AA28}"/>
                </c:ext>
              </c:extLst>
            </c:dLbl>
            <c:dLbl>
              <c:idx val="5"/>
              <c:layout>
                <c:manualLayout>
                  <c:x val="-5.8043206570255294E-2"/>
                  <c:y val="3.91754288925723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7-4757-B86B-3AC98F002667}"/>
                </c:ext>
              </c:extLst>
            </c:dLbl>
            <c:dLbl>
              <c:idx val="6"/>
              <c:layout>
                <c:manualLayout>
                  <c:x val="-4.7228489850659403E-2"/>
                  <c:y val="4.92983412513728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77-4E8F-AD69-1304BC84AA28}"/>
                </c:ext>
              </c:extLst>
            </c:dLbl>
            <c:dLbl>
              <c:idx val="7"/>
              <c:layout>
                <c:manualLayout>
                  <c:x val="-4.3072173557309232E-2"/>
                  <c:y val="3.95583092359172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96-4681-BE50-C91148485247}"/>
                </c:ext>
              </c:extLst>
            </c:dLbl>
            <c:dLbl>
              <c:idx val="8"/>
              <c:layout>
                <c:manualLayout>
                  <c:x val="-3.7263593255984946E-2"/>
                  <c:y val="0.11352945981243515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1-4491-94C0-F20752DB7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HISTORICO!$D$16:$D$24</c:f>
              <c:numCache>
                <c:formatCode>#,##0</c:formatCode>
                <c:ptCount val="9"/>
                <c:pt idx="0">
                  <c:v>17503</c:v>
                </c:pt>
                <c:pt idx="1">
                  <c:v>53928</c:v>
                </c:pt>
                <c:pt idx="2">
                  <c:v>59690</c:v>
                </c:pt>
                <c:pt idx="3">
                  <c:v>66190</c:v>
                </c:pt>
                <c:pt idx="4">
                  <c:v>67819</c:v>
                </c:pt>
                <c:pt idx="5">
                  <c:v>61391</c:v>
                </c:pt>
                <c:pt idx="6">
                  <c:v>21883</c:v>
                </c:pt>
                <c:pt idx="7">
                  <c:v>21946</c:v>
                </c:pt>
                <c:pt idx="8">
                  <c:v>42492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77-4E8F-AD69-1304BC84AA28}"/>
            </c:ext>
          </c:extLst>
        </c:ser>
        <c:marker val="1"/>
        <c:axId val="119972224"/>
        <c:axId val="119973760"/>
      </c:lineChart>
      <c:catAx>
        <c:axId val="119972224"/>
        <c:scaling>
          <c:orientation val="minMax"/>
        </c:scaling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tickLblPos val="nextTo"/>
        <c:txPr>
          <a:bodyPr rot="2700000" vert="horz"/>
          <a:lstStyle/>
          <a:p>
            <a:pPr>
              <a:defRPr b="1">
                <a:latin typeface="Tw Cen MT" pitchFamily="34" charset="0"/>
              </a:defRPr>
            </a:pPr>
            <a:endParaRPr lang="pt-BR"/>
          </a:p>
        </c:txPr>
        <c:crossAx val="119973760"/>
        <c:crosses val="autoZero"/>
        <c:auto val="1"/>
        <c:lblAlgn val="ctr"/>
        <c:lblOffset val="200"/>
      </c:catAx>
      <c:valAx>
        <c:axId val="119973760"/>
        <c:scaling>
          <c:orientation val="minMax"/>
        </c:scaling>
        <c:delete val="1"/>
        <c:axPos val="l"/>
        <c:numFmt formatCode="&quot;R$&quot;\ #,##0.00" sourceLinked="1"/>
        <c:tickLblPos val="nextTo"/>
        <c:crossAx val="1199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173141185418288"/>
          <c:y val="5.3180193033841777E-2"/>
          <c:w val="0.35747417794070163"/>
          <c:h val="9.8955789242887615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9387579213638616E-2"/>
          <c:y val="5.8137777812840845E-2"/>
          <c:w val="0.96482988033365791"/>
          <c:h val="0.79985596756970112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45688441027691E-2"/>
                  <c:y val="-6.96629937515558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32-4261-8E26-EE697F54118B}"/>
                </c:ext>
              </c:extLst>
            </c:dLbl>
            <c:dLbl>
              <c:idx val="1"/>
              <c:layout>
                <c:manualLayout>
                  <c:x val="-6.0478487705691975E-2"/>
                  <c:y val="-6.00587765309873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2-4261-8E26-EE697F54118B}"/>
                </c:ext>
              </c:extLst>
            </c:dLbl>
            <c:dLbl>
              <c:idx val="2"/>
              <c:layout>
                <c:manualLayout>
                  <c:x val="-6.282650705142015E-2"/>
                  <c:y val="0.10362714931796616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32-4261-8E26-EE697F54118B}"/>
                </c:ext>
              </c:extLst>
            </c:dLbl>
            <c:dLbl>
              <c:idx val="3"/>
              <c:layout>
                <c:manualLayout>
                  <c:x val="-5.7538475671807969E-2"/>
                  <c:y val="7.357467758399545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32-4261-8E26-EE697F54118B}"/>
                </c:ext>
              </c:extLst>
            </c:dLbl>
            <c:dLbl>
              <c:idx val="4"/>
              <c:layout>
                <c:manualLayout>
                  <c:x val="-5.5860807638138159E-2"/>
                  <c:y val="-0.10533873120443875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32-4261-8E26-EE697F54118B}"/>
                </c:ext>
              </c:extLst>
            </c:dLbl>
            <c:dLbl>
              <c:idx val="5"/>
              <c:layout>
                <c:manualLayout>
                  <c:x val="-5.7413355743645179E-2"/>
                  <c:y val="9.34272641529219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32-4261-8E26-EE697F54118B}"/>
                </c:ext>
              </c:extLst>
            </c:dLbl>
            <c:dLbl>
              <c:idx val="6"/>
              <c:layout>
                <c:manualLayout>
                  <c:x val="-6.1629651482127651E-2"/>
                  <c:y val="6.284037485193487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32-4261-8E26-EE697F54118B}"/>
                </c:ext>
              </c:extLst>
            </c:dLbl>
            <c:dLbl>
              <c:idx val="7"/>
              <c:layout>
                <c:manualLayout>
                  <c:x val="-5.7473263217005438E-2"/>
                  <c:y val="9.15472900865335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32-4261-8E26-EE697F54118B}"/>
                </c:ext>
              </c:extLst>
            </c:dLbl>
            <c:dLbl>
              <c:idx val="8"/>
              <c:layout>
                <c:manualLayout>
                  <c:x val="-5.8209620519150657E-2"/>
                  <c:y val="5.840594612848452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32-4261-8E26-EE697F54118B}"/>
                </c:ext>
              </c:extLst>
            </c:dLbl>
            <c:dLbl>
              <c:idx val="9"/>
              <c:layout>
                <c:manualLayout>
                  <c:x val="-5.0177878615555109E-2"/>
                  <c:y val="-9.56096754377512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32-4261-8E26-EE697F54118B}"/>
                </c:ext>
              </c:extLst>
            </c:dLbl>
            <c:dLbl>
              <c:idx val="10"/>
              <c:layout>
                <c:manualLayout>
                  <c:x val="-7.4003844170698774E-2"/>
                  <c:y val="-8.981260746779803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32-4261-8E26-EE697F54118B}"/>
                </c:ext>
              </c:extLst>
            </c:dLbl>
            <c:dLbl>
              <c:idx val="11"/>
              <c:layout>
                <c:manualLayout>
                  <c:x val="-1.1643528537241819E-2"/>
                  <c:y val="-7.63698050328592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32-4261-8E26-EE697F54118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4451.78</c:v>
                </c:pt>
                <c:pt idx="1">
                  <c:v>3765.62</c:v>
                </c:pt>
                <c:pt idx="2">
                  <c:v>3890.03</c:v>
                </c:pt>
                <c:pt idx="3">
                  <c:v>3609.51</c:v>
                </c:pt>
                <c:pt idx="4">
                  <c:v>2721.9</c:v>
                </c:pt>
                <c:pt idx="5">
                  <c:v>4796.53</c:v>
                </c:pt>
                <c:pt idx="6">
                  <c:v>3734.32</c:v>
                </c:pt>
                <c:pt idx="7">
                  <c:v>3548.31</c:v>
                </c:pt>
                <c:pt idx="8">
                  <c:v>4491.83</c:v>
                </c:pt>
                <c:pt idx="9" formatCode="&quot;R$&quot;#,##0.00">
                  <c:v>3534.47</c:v>
                </c:pt>
                <c:pt idx="10" formatCode="&quot;R$&quot;#,##0.00">
                  <c:v>2875.12</c:v>
                </c:pt>
                <c:pt idx="11" formatCode="&quot;R$&quot;#,##0.00">
                  <c:v>7250.87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FB-4D05-B228-933ECEDB3CEC}"/>
            </c:ext>
          </c:extLst>
        </c:ser>
        <c:marker val="1"/>
        <c:axId val="122299520"/>
        <c:axId val="122300672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8.216251745953496E-3"/>
                  <c:y val="-1.1580761831754327E-2"/>
                </c:manualLayout>
              </c:layout>
              <c:dLblPos val="ctr"/>
              <c:showVal val="1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</c:dLbl>
            <c:dLbl>
              <c:idx val="7"/>
              <c:layout>
                <c:manualLayout>
                  <c:x val="-3.446724076917055E-2"/>
                  <c:y val="-2.66603727303150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A5-49EA-BFFF-89F97101622D}"/>
                </c:ext>
              </c:extLst>
            </c:dLbl>
            <c:dLbl>
              <c:idx val="8"/>
              <c:layout>
                <c:manualLayout>
                  <c:x val="-3.6557807840777987E-2"/>
                  <c:y val="-3.5909047283845981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A5-49EA-BFFF-89F97101622D}"/>
                </c:ext>
              </c:extLst>
            </c:dLbl>
            <c:dLbl>
              <c:idx val="11"/>
              <c:layout>
                <c:manualLayout>
                  <c:x val="-3.0761625562579258E-2"/>
                  <c:y val="-1.16549973936856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57-4A68-A697-3A2253B6B54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3742</c:v>
                </c:pt>
                <c:pt idx="1">
                  <c:v>3450</c:v>
                </c:pt>
                <c:pt idx="2">
                  <c:v>3943</c:v>
                </c:pt>
                <c:pt idx="3">
                  <c:v>3767</c:v>
                </c:pt>
                <c:pt idx="4">
                  <c:v>2548</c:v>
                </c:pt>
                <c:pt idx="5">
                  <c:v>5107</c:v>
                </c:pt>
                <c:pt idx="6">
                  <c:v>4211</c:v>
                </c:pt>
                <c:pt idx="7">
                  <c:v>3790</c:v>
                </c:pt>
                <c:pt idx="8">
                  <c:v>4910</c:v>
                </c:pt>
                <c:pt idx="9">
                  <c:v>3351</c:v>
                </c:pt>
                <c:pt idx="10">
                  <c:v>2808</c:v>
                </c:pt>
                <c:pt idx="11">
                  <c:v>6060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BFB-4D05-B228-933ECEDB3CEC}"/>
            </c:ext>
          </c:extLst>
        </c:ser>
        <c:marker val="1"/>
        <c:axId val="122320384"/>
        <c:axId val="122318848"/>
      </c:lineChart>
      <c:dateAx>
        <c:axId val="12229952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2300672"/>
        <c:crosses val="autoZero"/>
        <c:auto val="1"/>
        <c:lblOffset val="100"/>
        <c:baseTimeUnit val="months"/>
      </c:dateAx>
      <c:valAx>
        <c:axId val="122300672"/>
        <c:scaling>
          <c:orientation val="minMax"/>
          <c:max val="10000"/>
          <c:min val="0"/>
        </c:scaling>
        <c:delete val="1"/>
        <c:axPos val="l"/>
        <c:numFmt formatCode="#,##0" sourceLinked="0"/>
        <c:tickLblPos val="nextTo"/>
        <c:crossAx val="122299520"/>
        <c:crosses val="autoZero"/>
        <c:crossBetween val="between"/>
        <c:majorUnit val="1000"/>
      </c:valAx>
      <c:valAx>
        <c:axId val="122318848"/>
        <c:scaling>
          <c:orientation val="minMax"/>
        </c:scaling>
        <c:delete val="1"/>
        <c:axPos val="r"/>
        <c:numFmt formatCode="#,##0" sourceLinked="0"/>
        <c:tickLblPos val="nextTo"/>
        <c:crossAx val="122320384"/>
        <c:crosses val="max"/>
        <c:crossBetween val="between"/>
      </c:valAx>
      <c:dateAx>
        <c:axId val="122320384"/>
        <c:scaling>
          <c:orientation val="minMax"/>
        </c:scaling>
        <c:delete val="1"/>
        <c:axPos val="b"/>
        <c:numFmt formatCode="mmm/yy" sourceLinked="1"/>
        <c:tickLblPos val="nextTo"/>
        <c:crossAx val="12231884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4740654337113455"/>
          <c:y val="0.7339276924979331"/>
          <c:w val="0.23355836069823641"/>
          <c:h val="0.10444691827314689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</xdr:rowOff>
    </xdr:from>
    <xdr:to>
      <xdr:col>12</xdr:col>
      <xdr:colOff>426720</xdr:colOff>
      <xdr:row>23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196214</xdr:colOff>
      <xdr:row>1</xdr:row>
      <xdr:rowOff>161925</xdr:rowOff>
    </xdr:from>
    <xdr:to>
      <xdr:col>17</xdr:col>
      <xdr:colOff>238125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workbookViewId="0"/>
  </sheetViews>
  <sheetFormatPr defaultColWidth="9.140625" defaultRowHeight="14.25"/>
  <cols>
    <col min="1" max="1" width="8.28515625" style="4" customWidth="1"/>
    <col min="2" max="2" width="21.5703125" style="4" customWidth="1"/>
    <col min="3" max="3" width="23.85546875" style="4" customWidth="1"/>
    <col min="4" max="4" width="27.42578125" style="4" customWidth="1"/>
    <col min="5" max="6" width="22.7109375" style="4" customWidth="1"/>
    <col min="7" max="16384" width="9.140625" style="4"/>
  </cols>
  <sheetData>
    <row r="3" spans="1:6" ht="15" thickBot="1"/>
    <row r="4" spans="1:6" ht="27.75" customHeight="1" thickBot="1">
      <c r="B4" s="46" t="s">
        <v>17</v>
      </c>
      <c r="C4" s="47"/>
      <c r="D4" s="48"/>
      <c r="F4" s="5"/>
    </row>
    <row r="5" spans="1:6" ht="20.25" thickTop="1" thickBot="1">
      <c r="A5" s="6"/>
      <c r="B5" s="25" t="s">
        <v>0</v>
      </c>
      <c r="C5" s="26" t="s">
        <v>19</v>
      </c>
      <c r="D5" s="27" t="s">
        <v>1</v>
      </c>
    </row>
    <row r="6" spans="1:6" ht="15.75">
      <c r="A6" s="38"/>
      <c r="B6" s="39">
        <v>2004</v>
      </c>
      <c r="C6" s="43">
        <v>0</v>
      </c>
      <c r="D6" s="40">
        <v>0</v>
      </c>
    </row>
    <row r="7" spans="1:6" ht="15.75">
      <c r="A7" s="38"/>
      <c r="B7" s="20">
        <v>2005</v>
      </c>
      <c r="C7" s="36">
        <v>0</v>
      </c>
      <c r="D7" s="22">
        <v>0</v>
      </c>
    </row>
    <row r="8" spans="1:6" ht="15.75">
      <c r="A8" s="38"/>
      <c r="B8" s="17">
        <v>2006</v>
      </c>
      <c r="C8" s="37">
        <v>0</v>
      </c>
      <c r="D8" s="19">
        <v>0</v>
      </c>
    </row>
    <row r="9" spans="1:6" ht="15.75">
      <c r="A9" s="38"/>
      <c r="B9" s="20">
        <v>2007</v>
      </c>
      <c r="C9" s="36">
        <v>0</v>
      </c>
      <c r="D9" s="22">
        <v>0</v>
      </c>
    </row>
    <row r="10" spans="1:6" ht="15.75">
      <c r="A10" s="38"/>
      <c r="B10" s="17">
        <v>2008</v>
      </c>
      <c r="C10" s="37">
        <v>0</v>
      </c>
      <c r="D10" s="19">
        <v>0</v>
      </c>
    </row>
    <row r="11" spans="1:6" ht="15.75">
      <c r="A11" s="38"/>
      <c r="B11" s="20">
        <v>2009</v>
      </c>
      <c r="C11" s="36">
        <v>0</v>
      </c>
      <c r="D11" s="22">
        <v>0</v>
      </c>
    </row>
    <row r="12" spans="1:6" ht="15.75">
      <c r="A12" s="38"/>
      <c r="B12" s="17">
        <v>2010</v>
      </c>
      <c r="C12" s="37">
        <v>0</v>
      </c>
      <c r="D12" s="19">
        <v>0</v>
      </c>
    </row>
    <row r="13" spans="1:6" ht="15.75">
      <c r="A13" s="38"/>
      <c r="B13" s="20">
        <v>2011</v>
      </c>
      <c r="C13" s="36">
        <v>0</v>
      </c>
      <c r="D13" s="22">
        <v>0</v>
      </c>
    </row>
    <row r="14" spans="1:6" ht="15.75">
      <c r="A14" s="38"/>
      <c r="B14" s="17">
        <v>2012</v>
      </c>
      <c r="C14" s="37">
        <v>0</v>
      </c>
      <c r="D14" s="19">
        <v>0</v>
      </c>
    </row>
    <row r="15" spans="1:6" ht="15.75">
      <c r="A15" s="38"/>
      <c r="B15" s="20">
        <v>2013</v>
      </c>
      <c r="C15" s="36">
        <v>0</v>
      </c>
      <c r="D15" s="22">
        <v>0</v>
      </c>
    </row>
    <row r="16" spans="1:6" ht="15.75">
      <c r="A16" s="38"/>
      <c r="B16" s="17">
        <v>2014</v>
      </c>
      <c r="C16" s="37">
        <v>8761.9500000000007</v>
      </c>
      <c r="D16" s="19">
        <f>'2014'!D18</f>
        <v>17503</v>
      </c>
    </row>
    <row r="17" spans="1:4" ht="15.75">
      <c r="A17" s="38"/>
      <c r="B17" s="20">
        <v>2015</v>
      </c>
      <c r="C17" s="36">
        <v>41525.31</v>
      </c>
      <c r="D17" s="22">
        <v>53928</v>
      </c>
    </row>
    <row r="18" spans="1:4" ht="15.75">
      <c r="A18" s="38"/>
      <c r="B18" s="17">
        <v>2016</v>
      </c>
      <c r="C18" s="37">
        <v>46847.92</v>
      </c>
      <c r="D18" s="19">
        <v>59690</v>
      </c>
    </row>
    <row r="19" spans="1:4" ht="15.75">
      <c r="A19" s="38"/>
      <c r="B19" s="20">
        <v>2017</v>
      </c>
      <c r="C19" s="36">
        <v>50865.42</v>
      </c>
      <c r="D19" s="22">
        <v>66190</v>
      </c>
    </row>
    <row r="20" spans="1:4" ht="15.75">
      <c r="A20" s="38"/>
      <c r="B20" s="17">
        <v>2018</v>
      </c>
      <c r="C20" s="37">
        <v>67994.740000000005</v>
      </c>
      <c r="D20" s="19">
        <v>67819</v>
      </c>
    </row>
    <row r="21" spans="1:4" ht="15.75">
      <c r="A21" s="38"/>
      <c r="B21" s="31">
        <v>2019</v>
      </c>
      <c r="C21" s="36">
        <f>'2019'!C18</f>
        <v>64653.54</v>
      </c>
      <c r="D21" s="22">
        <f>'2019'!D18</f>
        <v>61391</v>
      </c>
    </row>
    <row r="22" spans="1:4" ht="15.75">
      <c r="A22" s="38"/>
      <c r="B22" s="32">
        <v>2020</v>
      </c>
      <c r="C22" s="37">
        <f>'2020'!C18</f>
        <v>29556.660000000003</v>
      </c>
      <c r="D22" s="19">
        <f>'2020'!D18</f>
        <v>21883</v>
      </c>
    </row>
    <row r="23" spans="1:4" ht="15.75">
      <c r="A23" s="38"/>
      <c r="B23" s="31">
        <v>2021</v>
      </c>
      <c r="C23" s="36">
        <f>'2021'!C18</f>
        <v>27471.43</v>
      </c>
      <c r="D23" s="22">
        <f>'2021'!D18</f>
        <v>21946</v>
      </c>
    </row>
    <row r="24" spans="1:4" ht="16.5" thickBot="1">
      <c r="A24" s="38"/>
      <c r="B24" s="41">
        <v>2022</v>
      </c>
      <c r="C24" s="44">
        <f>'2022'!C18</f>
        <v>44166.93</v>
      </c>
      <c r="D24" s="42">
        <f>'2022'!D18</f>
        <v>42492</v>
      </c>
    </row>
    <row r="25" spans="1:4">
      <c r="A25" s="38"/>
      <c r="B25" s="38"/>
      <c r="C25" s="38"/>
      <c r="D25" s="3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3040.12</v>
      </c>
      <c r="D6" s="19">
        <f>2048+223</f>
        <v>2271</v>
      </c>
    </row>
    <row r="7" spans="1:4" ht="15.75">
      <c r="B7" s="20" t="s">
        <v>5</v>
      </c>
      <c r="C7" s="21">
        <v>3095.39</v>
      </c>
      <c r="D7" s="22">
        <f>2269+233</f>
        <v>2502</v>
      </c>
    </row>
    <row r="8" spans="1:4" ht="15.75">
      <c r="B8" s="17" t="s">
        <v>6</v>
      </c>
      <c r="C8" s="18">
        <v>3021.59</v>
      </c>
      <c r="D8" s="19">
        <f>2011+240</f>
        <v>2251</v>
      </c>
    </row>
    <row r="9" spans="1:4" ht="15.75">
      <c r="B9" s="20" t="s">
        <v>7</v>
      </c>
      <c r="C9" s="21">
        <v>4451.78</v>
      </c>
      <c r="D9" s="22">
        <f>406+3336</f>
        <v>3742</v>
      </c>
    </row>
    <row r="10" spans="1:4" ht="15.75">
      <c r="B10" s="17" t="s">
        <v>8</v>
      </c>
      <c r="C10" s="18">
        <v>3765.62</v>
      </c>
      <c r="D10" s="19">
        <f>344+3106</f>
        <v>3450</v>
      </c>
    </row>
    <row r="11" spans="1:4" ht="15.75">
      <c r="B11" s="20" t="s">
        <v>9</v>
      </c>
      <c r="C11" s="21">
        <v>3890.03</v>
      </c>
      <c r="D11" s="22">
        <f>480+3463</f>
        <v>3943</v>
      </c>
    </row>
    <row r="12" spans="1:4" ht="15.75">
      <c r="B12" s="17" t="s">
        <v>10</v>
      </c>
      <c r="C12" s="18">
        <v>3609.51</v>
      </c>
      <c r="D12" s="19">
        <f>508+3259</f>
        <v>3767</v>
      </c>
    </row>
    <row r="13" spans="1:4" ht="15.75">
      <c r="B13" s="20" t="s">
        <v>11</v>
      </c>
      <c r="C13" s="21">
        <v>2721.9</v>
      </c>
      <c r="D13" s="22">
        <f>270+2278</f>
        <v>2548</v>
      </c>
    </row>
    <row r="14" spans="1:4" ht="15.75">
      <c r="B14" s="17" t="s">
        <v>12</v>
      </c>
      <c r="C14" s="18">
        <v>4796.53</v>
      </c>
      <c r="D14" s="19">
        <f>723+4384</f>
        <v>5107</v>
      </c>
    </row>
    <row r="15" spans="1:4" ht="15.75">
      <c r="B15" s="20" t="s">
        <v>13</v>
      </c>
      <c r="C15" s="21">
        <v>3734.32</v>
      </c>
      <c r="D15" s="22">
        <f>592+3619</f>
        <v>4211</v>
      </c>
    </row>
    <row r="16" spans="1:4" ht="15.75">
      <c r="B16" s="17" t="s">
        <v>14</v>
      </c>
      <c r="C16" s="18">
        <v>3548.31</v>
      </c>
      <c r="D16" s="19">
        <f>567+3223</f>
        <v>3790</v>
      </c>
    </row>
    <row r="17" spans="2:4" ht="15.75">
      <c r="B17" s="20" t="s">
        <v>15</v>
      </c>
      <c r="C17" s="21">
        <v>4491.83</v>
      </c>
      <c r="D17" s="22">
        <f>723+4187</f>
        <v>4910</v>
      </c>
    </row>
    <row r="18" spans="2:4" ht="16.5" thickBot="1">
      <c r="B18" s="28" t="s">
        <v>16</v>
      </c>
      <c r="C18" s="29">
        <f>SUM(C6:C17)</f>
        <v>44166.93</v>
      </c>
      <c r="D18" s="30">
        <f>SUM(D6:D17)</f>
        <v>42492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3534.47</v>
      </c>
      <c r="D6" s="19">
        <f>494+2857</f>
        <v>3351</v>
      </c>
    </row>
    <row r="7" spans="1:4" ht="15.75">
      <c r="B7" s="20" t="s">
        <v>5</v>
      </c>
      <c r="C7" s="21">
        <v>2875.12</v>
      </c>
      <c r="D7" s="22">
        <f>285+2523</f>
        <v>2808</v>
      </c>
    </row>
    <row r="8" spans="1:4" ht="15.75">
      <c r="B8" s="17" t="s">
        <v>6</v>
      </c>
      <c r="C8" s="18">
        <v>7250.87</v>
      </c>
      <c r="D8" s="19">
        <f>909+5151</f>
        <v>6060</v>
      </c>
    </row>
    <row r="9" spans="1:4" ht="15.75">
      <c r="B9" s="20" t="s">
        <v>7</v>
      </c>
      <c r="C9" s="21"/>
      <c r="D9" s="22"/>
    </row>
    <row r="10" spans="1:4" ht="15.75">
      <c r="B10" s="17" t="s">
        <v>8</v>
      </c>
      <c r="C10" s="18"/>
      <c r="D10" s="19"/>
    </row>
    <row r="11" spans="1:4" ht="15.75">
      <c r="B11" s="20" t="s">
        <v>9</v>
      </c>
      <c r="C11" s="21"/>
      <c r="D11" s="22"/>
    </row>
    <row r="12" spans="1:4" ht="15.75">
      <c r="B12" s="17" t="s">
        <v>10</v>
      </c>
      <c r="C12" s="18"/>
      <c r="D12" s="19"/>
    </row>
    <row r="13" spans="1:4" ht="15.75">
      <c r="B13" s="20" t="s">
        <v>11</v>
      </c>
      <c r="C13" s="21"/>
      <c r="D13" s="22"/>
    </row>
    <row r="14" spans="1:4" ht="15.75">
      <c r="B14" s="17" t="s">
        <v>12</v>
      </c>
      <c r="C14" s="18"/>
      <c r="D14" s="19"/>
    </row>
    <row r="15" spans="1:4" ht="15.75">
      <c r="B15" s="20" t="s">
        <v>13</v>
      </c>
      <c r="C15" s="21"/>
      <c r="D15" s="22"/>
    </row>
    <row r="16" spans="1:4" ht="15.75">
      <c r="B16" s="17" t="s">
        <v>14</v>
      </c>
      <c r="C16" s="18"/>
      <c r="D16" s="19"/>
    </row>
    <row r="17" spans="2:4" ht="15.75">
      <c r="B17" s="20" t="s">
        <v>15</v>
      </c>
      <c r="C17" s="21"/>
      <c r="D17" s="22"/>
    </row>
    <row r="18" spans="2:4" ht="16.5" thickBot="1">
      <c r="B18" s="28" t="s">
        <v>16</v>
      </c>
      <c r="C18" s="29">
        <f>SUM(C6:C17)</f>
        <v>13660.46</v>
      </c>
      <c r="D18" s="30">
        <f>SUM(D6:D17)</f>
        <v>12219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35" t="s">
        <v>18</v>
      </c>
      <c r="D5" s="10" t="s">
        <v>3</v>
      </c>
    </row>
    <row r="6" spans="1:4" ht="15.75">
      <c r="B6" s="33">
        <v>44652</v>
      </c>
      <c r="C6" s="36">
        <v>4451.78</v>
      </c>
      <c r="D6" s="22">
        <f>406+3336</f>
        <v>3742</v>
      </c>
    </row>
    <row r="7" spans="1:4" ht="15.75">
      <c r="B7" s="34">
        <v>44682</v>
      </c>
      <c r="C7" s="37">
        <v>3765.62</v>
      </c>
      <c r="D7" s="19">
        <f>344+3106</f>
        <v>3450</v>
      </c>
    </row>
    <row r="8" spans="1:4" ht="15.75">
      <c r="B8" s="33">
        <v>44713</v>
      </c>
      <c r="C8" s="36">
        <v>3890.03</v>
      </c>
      <c r="D8" s="22">
        <f>480+3463</f>
        <v>3943</v>
      </c>
    </row>
    <row r="9" spans="1:4" ht="15.75">
      <c r="B9" s="34">
        <v>44743</v>
      </c>
      <c r="C9" s="37">
        <v>3609.51</v>
      </c>
      <c r="D9" s="19">
        <f>508+3259</f>
        <v>3767</v>
      </c>
    </row>
    <row r="10" spans="1:4" ht="15.75">
      <c r="B10" s="33">
        <v>44774</v>
      </c>
      <c r="C10" s="36">
        <v>2721.9</v>
      </c>
      <c r="D10" s="22">
        <f>270+2278</f>
        <v>2548</v>
      </c>
    </row>
    <row r="11" spans="1:4" ht="15.75">
      <c r="B11" s="34">
        <v>44805</v>
      </c>
      <c r="C11" s="37">
        <v>4796.53</v>
      </c>
      <c r="D11" s="19">
        <f>723+4384</f>
        <v>5107</v>
      </c>
    </row>
    <row r="12" spans="1:4" ht="15.75">
      <c r="B12" s="33">
        <v>44835</v>
      </c>
      <c r="C12" s="36">
        <v>3734.32</v>
      </c>
      <c r="D12" s="22">
        <f>592+3619</f>
        <v>4211</v>
      </c>
    </row>
    <row r="13" spans="1:4" ht="15.75">
      <c r="B13" s="34">
        <v>44866</v>
      </c>
      <c r="C13" s="37">
        <v>3548.31</v>
      </c>
      <c r="D13" s="19">
        <f>567+3223</f>
        <v>3790</v>
      </c>
    </row>
    <row r="14" spans="1:4" ht="15.75">
      <c r="B14" s="33">
        <v>44896</v>
      </c>
      <c r="C14" s="36">
        <v>4491.83</v>
      </c>
      <c r="D14" s="22">
        <f>723+4187</f>
        <v>4910</v>
      </c>
    </row>
    <row r="15" spans="1:4" ht="15.75">
      <c r="B15" s="34">
        <v>44927</v>
      </c>
      <c r="C15" s="45">
        <v>3534.47</v>
      </c>
      <c r="D15" s="19">
        <f>494+2857</f>
        <v>3351</v>
      </c>
    </row>
    <row r="16" spans="1:4" ht="15.75">
      <c r="B16" s="33">
        <v>44958</v>
      </c>
      <c r="C16" s="49">
        <v>2875.12</v>
      </c>
      <c r="D16" s="22">
        <f>285+2523</f>
        <v>2808</v>
      </c>
    </row>
    <row r="17" spans="2:4" ht="16.5" thickBot="1">
      <c r="B17" s="50">
        <v>44986</v>
      </c>
      <c r="C17" s="51">
        <v>7250.87</v>
      </c>
      <c r="D17" s="52">
        <f>909+5151</f>
        <v>6060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14" t="s">
        <v>2</v>
      </c>
      <c r="C5" s="15" t="s">
        <v>18</v>
      </c>
      <c r="D5" s="16" t="s">
        <v>3</v>
      </c>
    </row>
    <row r="6" spans="1:4" ht="15.75">
      <c r="B6" s="17" t="s">
        <v>4</v>
      </c>
      <c r="C6" s="23"/>
      <c r="D6" s="19"/>
    </row>
    <row r="7" spans="1:4" ht="15.75">
      <c r="B7" s="20" t="s">
        <v>5</v>
      </c>
      <c r="C7" s="24"/>
      <c r="D7" s="22"/>
    </row>
    <row r="8" spans="1:4" ht="15.75">
      <c r="B8" s="17" t="s">
        <v>6</v>
      </c>
      <c r="C8" s="23"/>
      <c r="D8" s="19"/>
    </row>
    <row r="9" spans="1:4" ht="15.75">
      <c r="B9" s="20" t="s">
        <v>7</v>
      </c>
      <c r="C9" s="24"/>
      <c r="D9" s="22"/>
    </row>
    <row r="10" spans="1:4" ht="15.75">
      <c r="B10" s="17" t="s">
        <v>8</v>
      </c>
      <c r="C10" s="23"/>
      <c r="D10" s="19"/>
    </row>
    <row r="11" spans="1:4" ht="15.75">
      <c r="B11" s="20" t="s">
        <v>9</v>
      </c>
      <c r="C11" s="24"/>
      <c r="D11" s="22"/>
    </row>
    <row r="12" spans="1:4" ht="15.75">
      <c r="B12" s="17" t="s">
        <v>10</v>
      </c>
      <c r="C12" s="23"/>
      <c r="D12" s="19"/>
    </row>
    <row r="13" spans="1:4" ht="15.75">
      <c r="B13" s="20" t="s">
        <v>11</v>
      </c>
      <c r="C13" s="21">
        <v>706.61</v>
      </c>
      <c r="D13" s="22">
        <v>1447</v>
      </c>
    </row>
    <row r="14" spans="1:4" ht="15.75">
      <c r="B14" s="17" t="s">
        <v>12</v>
      </c>
      <c r="C14" s="18">
        <v>1458.31</v>
      </c>
      <c r="D14" s="19">
        <v>3410</v>
      </c>
    </row>
    <row r="15" spans="1:4" ht="15.75">
      <c r="B15" s="20" t="s">
        <v>13</v>
      </c>
      <c r="C15" s="21">
        <v>1864.13</v>
      </c>
      <c r="D15" s="22">
        <v>4444</v>
      </c>
    </row>
    <row r="16" spans="1:4" ht="15.75">
      <c r="B16" s="17" t="s">
        <v>14</v>
      </c>
      <c r="C16" s="18">
        <v>1866.03</v>
      </c>
      <c r="D16" s="19">
        <v>3993</v>
      </c>
    </row>
    <row r="17" spans="2:4" ht="15.75">
      <c r="B17" s="20" t="s">
        <v>15</v>
      </c>
      <c r="C17" s="21">
        <v>2866.87</v>
      </c>
      <c r="D17" s="22">
        <v>4209</v>
      </c>
    </row>
    <row r="18" spans="2:4" ht="16.5" thickBot="1">
      <c r="B18" s="11" t="s">
        <v>16</v>
      </c>
      <c r="C18" s="12">
        <v>8761.9500000000007</v>
      </c>
      <c r="D18" s="13">
        <v>17503</v>
      </c>
    </row>
    <row r="19" spans="2:4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1551.19</v>
      </c>
      <c r="D6" s="19">
        <v>2340</v>
      </c>
    </row>
    <row r="7" spans="1:4" ht="15.75">
      <c r="B7" s="20" t="s">
        <v>5</v>
      </c>
      <c r="C7" s="21">
        <v>1585.88</v>
      </c>
      <c r="D7" s="22">
        <v>2327</v>
      </c>
    </row>
    <row r="8" spans="1:4" ht="15.75">
      <c r="B8" s="17" t="s">
        <v>6</v>
      </c>
      <c r="C8" s="18">
        <v>2585.12</v>
      </c>
      <c r="D8" s="19">
        <v>3378</v>
      </c>
    </row>
    <row r="9" spans="1:4" ht="15.75">
      <c r="B9" s="20" t="s">
        <v>7</v>
      </c>
      <c r="C9" s="21">
        <v>4131.38</v>
      </c>
      <c r="D9" s="22">
        <v>5616</v>
      </c>
    </row>
    <row r="10" spans="1:4" ht="15.75">
      <c r="B10" s="17" t="s">
        <v>8</v>
      </c>
      <c r="C10" s="18">
        <v>3593.86</v>
      </c>
      <c r="D10" s="19">
        <v>4546</v>
      </c>
    </row>
    <row r="11" spans="1:4" ht="15.75">
      <c r="B11" s="20" t="s">
        <v>9</v>
      </c>
      <c r="C11" s="21">
        <v>4159.05</v>
      </c>
      <c r="D11" s="22">
        <v>5491</v>
      </c>
    </row>
    <row r="12" spans="1:4" ht="15.75">
      <c r="B12" s="17" t="s">
        <v>10</v>
      </c>
      <c r="C12" s="18">
        <v>3619.22</v>
      </c>
      <c r="D12" s="19">
        <v>4732</v>
      </c>
    </row>
    <row r="13" spans="1:4" ht="15.75">
      <c r="B13" s="20" t="s">
        <v>11</v>
      </c>
      <c r="C13" s="21">
        <v>3105.84</v>
      </c>
      <c r="D13" s="22">
        <v>3735</v>
      </c>
    </row>
    <row r="14" spans="1:4" ht="15.75">
      <c r="B14" s="17" t="s">
        <v>12</v>
      </c>
      <c r="C14" s="18">
        <v>4170.24</v>
      </c>
      <c r="D14" s="19">
        <v>5381</v>
      </c>
    </row>
    <row r="15" spans="1:4" ht="15.75">
      <c r="B15" s="20" t="s">
        <v>13</v>
      </c>
      <c r="C15" s="21">
        <v>4069.12</v>
      </c>
      <c r="D15" s="22">
        <v>5253</v>
      </c>
    </row>
    <row r="16" spans="1:4" ht="15.75">
      <c r="B16" s="17" t="s">
        <v>14</v>
      </c>
      <c r="C16" s="18">
        <v>4491.7700000000004</v>
      </c>
      <c r="D16" s="19">
        <v>5650</v>
      </c>
    </row>
    <row r="17" spans="2:4" ht="15.75">
      <c r="B17" s="20" t="s">
        <v>15</v>
      </c>
      <c r="C17" s="21">
        <v>4462.6400000000003</v>
      </c>
      <c r="D17" s="22">
        <v>5479</v>
      </c>
    </row>
    <row r="18" spans="2:4" ht="16.5" thickBot="1">
      <c r="B18" s="11" t="s">
        <v>16</v>
      </c>
      <c r="C18" s="12">
        <v>41525.31</v>
      </c>
      <c r="D18" s="13">
        <v>53928</v>
      </c>
    </row>
    <row r="19" spans="2:4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2.5" customHeight="1" thickBot="1"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3357.14</v>
      </c>
      <c r="D6" s="19">
        <v>3914</v>
      </c>
    </row>
    <row r="7" spans="1:4" ht="15.75">
      <c r="B7" s="20" t="s">
        <v>5</v>
      </c>
      <c r="C7" s="21">
        <v>3461.63</v>
      </c>
      <c r="D7" s="22">
        <v>4033</v>
      </c>
    </row>
    <row r="8" spans="1:4" ht="15.75">
      <c r="B8" s="17" t="s">
        <v>6</v>
      </c>
      <c r="C8" s="18">
        <v>3621.74</v>
      </c>
      <c r="D8" s="19">
        <v>4401</v>
      </c>
    </row>
    <row r="9" spans="1:4" ht="15.75">
      <c r="B9" s="20" t="s">
        <v>7</v>
      </c>
      <c r="C9" s="21">
        <v>5522.65</v>
      </c>
      <c r="D9" s="22">
        <v>6779</v>
      </c>
    </row>
    <row r="10" spans="1:4" ht="15.75">
      <c r="B10" s="17" t="s">
        <v>8</v>
      </c>
      <c r="C10" s="18">
        <v>4921.51</v>
      </c>
      <c r="D10" s="19">
        <v>6552</v>
      </c>
    </row>
    <row r="11" spans="1:4" ht="15.75">
      <c r="B11" s="20" t="s">
        <v>9</v>
      </c>
      <c r="C11" s="21">
        <v>4159.05</v>
      </c>
      <c r="D11" s="22">
        <v>5491</v>
      </c>
    </row>
    <row r="12" spans="1:4" ht="15.75">
      <c r="B12" s="17" t="s">
        <v>10</v>
      </c>
      <c r="C12" s="18">
        <v>4563.92</v>
      </c>
      <c r="D12" s="19">
        <v>6109</v>
      </c>
    </row>
    <row r="13" spans="1:4" ht="15.75">
      <c r="B13" s="20" t="s">
        <v>11</v>
      </c>
      <c r="C13" s="21">
        <v>3093.65</v>
      </c>
      <c r="D13" s="22">
        <v>3940</v>
      </c>
    </row>
    <row r="14" spans="1:4" ht="15.75">
      <c r="B14" s="17" t="s">
        <v>12</v>
      </c>
      <c r="C14" s="18">
        <v>4562.76</v>
      </c>
      <c r="D14" s="19">
        <v>6035</v>
      </c>
    </row>
    <row r="15" spans="1:4" ht="15.75">
      <c r="B15" s="20" t="s">
        <v>13</v>
      </c>
      <c r="C15" s="21">
        <v>3962.56</v>
      </c>
      <c r="D15" s="22">
        <v>5220</v>
      </c>
    </row>
    <row r="16" spans="1:4" ht="15.75">
      <c r="B16" s="17" t="s">
        <v>14</v>
      </c>
      <c r="C16" s="18">
        <v>2855.14</v>
      </c>
      <c r="D16" s="19">
        <v>3619</v>
      </c>
    </row>
    <row r="17" spans="2:4" ht="15.75">
      <c r="B17" s="20" t="s">
        <v>15</v>
      </c>
      <c r="C17" s="21">
        <v>2766.17</v>
      </c>
      <c r="D17" s="22">
        <v>3597</v>
      </c>
    </row>
    <row r="18" spans="2:4" ht="16.5" thickBot="1">
      <c r="B18" s="11" t="s">
        <v>16</v>
      </c>
      <c r="C18" s="12">
        <v>46847.92</v>
      </c>
      <c r="D18" s="13">
        <v>59690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B4" s="46" t="s">
        <v>17</v>
      </c>
      <c r="C4" s="47"/>
      <c r="D4" s="48"/>
    </row>
    <row r="5" spans="1:4" ht="19.5" thickTop="1"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2032.64</v>
      </c>
      <c r="D6" s="19">
        <v>2174</v>
      </c>
    </row>
    <row r="7" spans="1:4" ht="15.75">
      <c r="B7" s="20" t="s">
        <v>5</v>
      </c>
      <c r="C7" s="21">
        <v>3824.87</v>
      </c>
      <c r="D7" s="22">
        <v>5189</v>
      </c>
    </row>
    <row r="8" spans="1:4" ht="15.75">
      <c r="B8" s="17" t="s">
        <v>6</v>
      </c>
      <c r="C8" s="18">
        <v>6717.08</v>
      </c>
      <c r="D8" s="19">
        <v>8603</v>
      </c>
    </row>
    <row r="9" spans="1:4" ht="15.75">
      <c r="B9" s="20" t="s">
        <v>7</v>
      </c>
      <c r="C9" s="21">
        <v>3446.68</v>
      </c>
      <c r="D9" s="22">
        <v>4485</v>
      </c>
    </row>
    <row r="10" spans="1:4" ht="15.75">
      <c r="B10" s="17" t="s">
        <v>8</v>
      </c>
      <c r="C10" s="18">
        <v>4016.72</v>
      </c>
      <c r="D10" s="19">
        <v>5140</v>
      </c>
    </row>
    <row r="11" spans="1:4" ht="15.75">
      <c r="B11" s="20" t="s">
        <v>9</v>
      </c>
      <c r="C11" s="21">
        <v>4908.96</v>
      </c>
      <c r="D11" s="22">
        <v>6724</v>
      </c>
    </row>
    <row r="12" spans="1:4" ht="15.75">
      <c r="B12" s="17" t="s">
        <v>10</v>
      </c>
      <c r="C12" s="18">
        <v>4631.26</v>
      </c>
      <c r="D12" s="19">
        <v>6315</v>
      </c>
    </row>
    <row r="13" spans="1:4" ht="15.75">
      <c r="B13" s="20" t="s">
        <v>11</v>
      </c>
      <c r="C13" s="21">
        <v>4999.8100000000004</v>
      </c>
      <c r="D13" s="22">
        <v>6316</v>
      </c>
    </row>
    <row r="14" spans="1:4" ht="15.75">
      <c r="B14" s="17" t="s">
        <v>12</v>
      </c>
      <c r="C14" s="18">
        <v>3123.54</v>
      </c>
      <c r="D14" s="19">
        <v>3899</v>
      </c>
    </row>
    <row r="15" spans="1:4" ht="15.75">
      <c r="B15" s="20" t="s">
        <v>13</v>
      </c>
      <c r="C15" s="21">
        <v>4251.5200000000004</v>
      </c>
      <c r="D15" s="22">
        <v>5499</v>
      </c>
    </row>
    <row r="16" spans="1:4" ht="15.75">
      <c r="B16" s="17" t="s">
        <v>14</v>
      </c>
      <c r="C16" s="18">
        <v>4286.58</v>
      </c>
      <c r="D16" s="19">
        <v>5756</v>
      </c>
    </row>
    <row r="17" spans="2:4" ht="15.75">
      <c r="B17" s="20" t="s">
        <v>15</v>
      </c>
      <c r="C17" s="21">
        <v>4625.76</v>
      </c>
      <c r="D17" s="22">
        <v>6090</v>
      </c>
    </row>
    <row r="18" spans="2:4" ht="16.5" thickBot="1">
      <c r="B18" s="11" t="s">
        <v>16</v>
      </c>
      <c r="C18" s="12">
        <f>SUM(C6:C17)</f>
        <v>50865.420000000006</v>
      </c>
      <c r="D18" s="13">
        <f>SUM(D6:D17)</f>
        <v>66190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3437.89</v>
      </c>
      <c r="D6" s="19">
        <v>3168</v>
      </c>
    </row>
    <row r="7" spans="1:4" ht="15.75">
      <c r="B7" s="20" t="s">
        <v>5</v>
      </c>
      <c r="C7" s="21">
        <v>4455.41</v>
      </c>
      <c r="D7" s="22">
        <v>4585</v>
      </c>
    </row>
    <row r="8" spans="1:4" ht="15.75">
      <c r="B8" s="17" t="s">
        <v>6</v>
      </c>
      <c r="C8" s="18">
        <v>5785.39</v>
      </c>
      <c r="D8" s="19">
        <v>6026</v>
      </c>
    </row>
    <row r="9" spans="1:4" ht="15.75">
      <c r="B9" s="20" t="s">
        <v>7</v>
      </c>
      <c r="C9" s="21">
        <v>6604.22</v>
      </c>
      <c r="D9" s="22">
        <v>6171</v>
      </c>
    </row>
    <row r="10" spans="1:4" ht="15.75">
      <c r="B10" s="17" t="s">
        <v>8</v>
      </c>
      <c r="C10" s="18">
        <v>6195.17</v>
      </c>
      <c r="D10" s="19">
        <v>6627</v>
      </c>
    </row>
    <row r="11" spans="1:4" ht="15.75">
      <c r="B11" s="20" t="s">
        <v>9</v>
      </c>
      <c r="C11" s="21">
        <v>6473.96</v>
      </c>
      <c r="D11" s="22">
        <v>6092</v>
      </c>
    </row>
    <row r="12" spans="1:4" ht="15.75">
      <c r="B12" s="17" t="s">
        <v>10</v>
      </c>
      <c r="C12" s="18">
        <v>6895.11</v>
      </c>
      <c r="D12" s="19">
        <v>6969</v>
      </c>
    </row>
    <row r="13" spans="1:4" ht="15.75">
      <c r="B13" s="20" t="s">
        <v>11</v>
      </c>
      <c r="C13" s="21">
        <v>5454.15</v>
      </c>
      <c r="D13" s="22">
        <v>5342</v>
      </c>
    </row>
    <row r="14" spans="1:4" ht="15.75">
      <c r="B14" s="17" t="s">
        <v>12</v>
      </c>
      <c r="C14" s="18">
        <v>5401.89</v>
      </c>
      <c r="D14" s="19">
        <v>5048</v>
      </c>
    </row>
    <row r="15" spans="1:4" ht="15.75">
      <c r="B15" s="20" t="s">
        <v>13</v>
      </c>
      <c r="C15" s="21">
        <v>5522.95</v>
      </c>
      <c r="D15" s="22">
        <v>5137</v>
      </c>
    </row>
    <row r="16" spans="1:4" ht="15.75">
      <c r="B16" s="17" t="s">
        <v>14</v>
      </c>
      <c r="C16" s="18">
        <v>5517.16</v>
      </c>
      <c r="D16" s="19">
        <v>5755</v>
      </c>
    </row>
    <row r="17" spans="2:4" ht="15.75">
      <c r="B17" s="20" t="s">
        <v>15</v>
      </c>
      <c r="C17" s="21">
        <v>6251.44</v>
      </c>
      <c r="D17" s="22">
        <v>6899</v>
      </c>
    </row>
    <row r="18" spans="2:4" ht="16.5" thickBot="1">
      <c r="B18" s="28" t="s">
        <v>16</v>
      </c>
      <c r="C18" s="29">
        <f>SUM(C6:C17)</f>
        <v>67994.740000000005</v>
      </c>
      <c r="D18" s="30">
        <f>SUM(D6:D17)</f>
        <v>67819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3090.57</v>
      </c>
      <c r="D6" s="19">
        <v>2711</v>
      </c>
    </row>
    <row r="7" spans="1:4" ht="15.75">
      <c r="B7" s="20" t="s">
        <v>5</v>
      </c>
      <c r="C7" s="21">
        <v>3463.64</v>
      </c>
      <c r="D7" s="22">
        <f>332+3399</f>
        <v>3731</v>
      </c>
    </row>
    <row r="8" spans="1:4" ht="15.75">
      <c r="B8" s="17" t="s">
        <v>6</v>
      </c>
      <c r="C8" s="18">
        <v>5682.22</v>
      </c>
      <c r="D8" s="19">
        <f>731+4812</f>
        <v>5543</v>
      </c>
    </row>
    <row r="9" spans="1:4" ht="15.75">
      <c r="B9" s="20" t="s">
        <v>7</v>
      </c>
      <c r="C9" s="21">
        <v>6850.06</v>
      </c>
      <c r="D9" s="22">
        <f>994+5058</f>
        <v>6052</v>
      </c>
    </row>
    <row r="10" spans="1:4" ht="15.75">
      <c r="B10" s="17" t="s">
        <v>8</v>
      </c>
      <c r="C10" s="18">
        <v>5522.72</v>
      </c>
      <c r="D10" s="19">
        <f>754+4558</f>
        <v>5312</v>
      </c>
    </row>
    <row r="11" spans="1:4" ht="15.75">
      <c r="B11" s="20" t="s">
        <v>9</v>
      </c>
      <c r="C11" s="21">
        <v>5414.25</v>
      </c>
      <c r="D11" s="22">
        <f>788+4284</f>
        <v>5072</v>
      </c>
    </row>
    <row r="12" spans="1:4" ht="15.75">
      <c r="B12" s="17" t="s">
        <v>10</v>
      </c>
      <c r="C12" s="18">
        <v>6216.57</v>
      </c>
      <c r="D12" s="19">
        <f>956+5125</f>
        <v>6081</v>
      </c>
    </row>
    <row r="13" spans="1:4" ht="15.75">
      <c r="B13" s="20" t="s">
        <v>11</v>
      </c>
      <c r="C13" s="21">
        <v>5249.04</v>
      </c>
      <c r="D13" s="22">
        <f>610+4558</f>
        <v>5168</v>
      </c>
    </row>
    <row r="14" spans="1:4" ht="15.75">
      <c r="B14" s="17" t="s">
        <v>12</v>
      </c>
      <c r="C14" s="18">
        <v>6397.37</v>
      </c>
      <c r="D14" s="19">
        <f>906+5448</f>
        <v>6354</v>
      </c>
    </row>
    <row r="15" spans="1:4" ht="15.75">
      <c r="B15" s="20" t="s">
        <v>13</v>
      </c>
      <c r="C15" s="21">
        <v>4840.63</v>
      </c>
      <c r="D15" s="22">
        <f>653+3644</f>
        <v>4297</v>
      </c>
    </row>
    <row r="16" spans="1:4" ht="15.75">
      <c r="B16" s="17" t="s">
        <v>14</v>
      </c>
      <c r="C16" s="18">
        <v>5111.07</v>
      </c>
      <c r="D16" s="19">
        <f>673+4045</f>
        <v>4718</v>
      </c>
    </row>
    <row r="17" spans="2:4" ht="15.75">
      <c r="B17" s="20" t="s">
        <v>15</v>
      </c>
      <c r="C17" s="21">
        <v>6815.4</v>
      </c>
      <c r="D17" s="22">
        <f>893+5459</f>
        <v>6352</v>
      </c>
    </row>
    <row r="18" spans="2:4" ht="16.5" thickBot="1">
      <c r="B18" s="28" t="s">
        <v>16</v>
      </c>
      <c r="C18" s="29">
        <f>SUM(C6:C17)</f>
        <v>64653.54</v>
      </c>
      <c r="D18" s="30">
        <f>SUM(D6:D17)</f>
        <v>61391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2858.6</v>
      </c>
      <c r="D6" s="19">
        <f>186+1951</f>
        <v>2137</v>
      </c>
    </row>
    <row r="7" spans="1:4" ht="15.75">
      <c r="B7" s="20" t="s">
        <v>5</v>
      </c>
      <c r="C7" s="21">
        <v>2850.42</v>
      </c>
      <c r="D7" s="22">
        <f>201+2350</f>
        <v>2551</v>
      </c>
    </row>
    <row r="8" spans="1:4" ht="15.75">
      <c r="B8" s="17" t="s">
        <v>6</v>
      </c>
      <c r="C8" s="18">
        <v>3652.13</v>
      </c>
      <c r="D8" s="19">
        <f>367+2971</f>
        <v>3338</v>
      </c>
    </row>
    <row r="9" spans="1:4" ht="15.75">
      <c r="B9" s="20" t="s">
        <v>7</v>
      </c>
      <c r="C9" s="21">
        <v>2536.87</v>
      </c>
      <c r="D9" s="22">
        <f>133+1454</f>
        <v>1587</v>
      </c>
    </row>
    <row r="10" spans="1:4" ht="15.75">
      <c r="B10" s="17" t="s">
        <v>8</v>
      </c>
      <c r="C10" s="18">
        <v>2427.12</v>
      </c>
      <c r="D10" s="19">
        <f>131+1427</f>
        <v>1558</v>
      </c>
    </row>
    <row r="11" spans="1:4" ht="15.75">
      <c r="B11" s="20" t="s">
        <v>9</v>
      </c>
      <c r="C11" s="21">
        <v>2331.16</v>
      </c>
      <c r="D11" s="22">
        <f>129+1445</f>
        <v>1574</v>
      </c>
    </row>
    <row r="12" spans="1:4" ht="15.75">
      <c r="B12" s="17" t="s">
        <v>10</v>
      </c>
      <c r="C12" s="18">
        <v>2521.92</v>
      </c>
      <c r="D12" s="19">
        <f>1751+158</f>
        <v>1909</v>
      </c>
    </row>
    <row r="13" spans="1:4" ht="15.75">
      <c r="B13" s="20" t="s">
        <v>11</v>
      </c>
      <c r="C13" s="21">
        <v>2410.15</v>
      </c>
      <c r="D13" s="22">
        <f>1480+147</f>
        <v>1627</v>
      </c>
    </row>
    <row r="14" spans="1:4" ht="15.75">
      <c r="B14" s="17" t="s">
        <v>12</v>
      </c>
      <c r="C14" s="18">
        <v>2406.2600000000002</v>
      </c>
      <c r="D14" s="19">
        <f>1529+135</f>
        <v>1664</v>
      </c>
    </row>
    <row r="15" spans="1:4" ht="15.75">
      <c r="B15" s="20" t="s">
        <v>13</v>
      </c>
      <c r="C15" s="21">
        <v>2333.6</v>
      </c>
      <c r="D15" s="22">
        <f>1475+148</f>
        <v>1623</v>
      </c>
    </row>
    <row r="16" spans="1:4" ht="15.75">
      <c r="B16" s="17" t="s">
        <v>14</v>
      </c>
      <c r="C16" s="18">
        <v>1371.75</v>
      </c>
      <c r="D16" s="19">
        <f>805+81</f>
        <v>886</v>
      </c>
    </row>
    <row r="17" spans="2:4" ht="15.75">
      <c r="B17" s="20" t="s">
        <v>15</v>
      </c>
      <c r="C17" s="21">
        <v>1856.68</v>
      </c>
      <c r="D17" s="22">
        <f>1296+133</f>
        <v>1429</v>
      </c>
    </row>
    <row r="18" spans="2:4" ht="16.5" thickBot="1">
      <c r="B18" s="28" t="s">
        <v>16</v>
      </c>
      <c r="C18" s="29">
        <f>SUM(C6:C17)</f>
        <v>29556.660000000003</v>
      </c>
      <c r="D18" s="30">
        <f>SUM(D6:D17)</f>
        <v>21883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46" t="s">
        <v>17</v>
      </c>
      <c r="C4" s="47"/>
      <c r="D4" s="48"/>
    </row>
    <row r="5" spans="1:4" ht="19.5" thickTop="1">
      <c r="A5" s="3"/>
      <c r="B5" s="8" t="s">
        <v>2</v>
      </c>
      <c r="C5" s="9" t="s">
        <v>18</v>
      </c>
      <c r="D5" s="10" t="s">
        <v>3</v>
      </c>
    </row>
    <row r="6" spans="1:4" ht="15.75">
      <c r="B6" s="17" t="s">
        <v>4</v>
      </c>
      <c r="C6" s="18">
        <v>2114.36</v>
      </c>
      <c r="D6" s="19">
        <f>1263+123</f>
        <v>1386</v>
      </c>
    </row>
    <row r="7" spans="1:4" ht="15.75">
      <c r="B7" s="20" t="s">
        <v>5</v>
      </c>
      <c r="C7" s="21">
        <v>1776.32</v>
      </c>
      <c r="D7" s="22">
        <f>1305+116</f>
        <v>1421</v>
      </c>
    </row>
    <row r="8" spans="1:4" ht="15.75">
      <c r="B8" s="17" t="s">
        <v>6</v>
      </c>
      <c r="C8" s="18">
        <v>1946.12</v>
      </c>
      <c r="D8" s="19">
        <f>123+1266</f>
        <v>1389</v>
      </c>
    </row>
    <row r="9" spans="1:4" ht="15.75">
      <c r="B9" s="20" t="s">
        <v>7</v>
      </c>
      <c r="C9" s="21">
        <v>2025.23</v>
      </c>
      <c r="D9" s="22">
        <f>1274+133</f>
        <v>1407</v>
      </c>
    </row>
    <row r="10" spans="1:4" ht="15.75">
      <c r="B10" s="17" t="s">
        <v>8</v>
      </c>
      <c r="C10" s="18">
        <v>1909.68</v>
      </c>
      <c r="D10" s="19">
        <f>1285+128</f>
        <v>1413</v>
      </c>
    </row>
    <row r="11" spans="1:4" ht="15.75">
      <c r="B11" s="20" t="s">
        <v>9</v>
      </c>
      <c r="C11" s="21">
        <v>1897.41</v>
      </c>
      <c r="D11" s="22">
        <f>152+1496</f>
        <v>1648</v>
      </c>
    </row>
    <row r="12" spans="1:4" ht="15.75">
      <c r="B12" s="17" t="s">
        <v>10</v>
      </c>
      <c r="C12" s="18">
        <v>1907.67</v>
      </c>
      <c r="D12" s="19">
        <f>149+1485</f>
        <v>1634</v>
      </c>
    </row>
    <row r="13" spans="1:4" ht="15.75">
      <c r="B13" s="20" t="s">
        <v>11</v>
      </c>
      <c r="C13" s="21">
        <v>2187.54</v>
      </c>
      <c r="D13" s="22">
        <f>153+1649</f>
        <v>1802</v>
      </c>
    </row>
    <row r="14" spans="1:4" ht="15.75">
      <c r="B14" s="17" t="s">
        <v>12</v>
      </c>
      <c r="C14" s="18">
        <v>2701.72</v>
      </c>
      <c r="D14" s="19">
        <f>2095+195</f>
        <v>2290</v>
      </c>
    </row>
    <row r="15" spans="1:4" ht="15.75">
      <c r="B15" s="20" t="s">
        <v>13</v>
      </c>
      <c r="C15" s="21">
        <v>3117.62</v>
      </c>
      <c r="D15" s="22">
        <f>2414+238</f>
        <v>2652</v>
      </c>
    </row>
    <row r="16" spans="1:4" ht="15.75">
      <c r="B16" s="17" t="s">
        <v>14</v>
      </c>
      <c r="C16" s="18">
        <v>2791.07</v>
      </c>
      <c r="D16" s="19">
        <f>2196+207</f>
        <v>2403</v>
      </c>
    </row>
    <row r="17" spans="2:4" ht="15.75">
      <c r="B17" s="20" t="s">
        <v>15</v>
      </c>
      <c r="C17" s="21">
        <v>3096.69</v>
      </c>
      <c r="D17" s="22">
        <f>2260+241</f>
        <v>2501</v>
      </c>
    </row>
    <row r="18" spans="2:4" ht="16.5" thickBot="1">
      <c r="B18" s="28" t="s">
        <v>16</v>
      </c>
      <c r="C18" s="29">
        <f>SUM(C6:C17)</f>
        <v>27471.43</v>
      </c>
      <c r="D18" s="30">
        <f>SUM(D6:D17)</f>
        <v>21946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HISTORICO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2023-03-23T13:12:23Z</dcterms:modified>
</cp:coreProperties>
</file>