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9" r:id="rId1"/>
    <sheet name="2017" sheetId="7" r:id="rId2"/>
    <sheet name="2018" sheetId="8" r:id="rId3"/>
    <sheet name="2019" sheetId="10" r:id="rId4"/>
    <sheet name="2020" sheetId="11" r:id="rId5"/>
    <sheet name="2021" sheetId="12" r:id="rId6"/>
    <sheet name="2022" sheetId="13" r:id="rId7"/>
    <sheet name="2023" sheetId="14" r:id="rId8"/>
    <sheet name="Grá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4"/>
  <c r="D7"/>
  <c r="D6"/>
  <c r="D6" i="13"/>
  <c r="D7"/>
  <c r="D8"/>
  <c r="D9"/>
  <c r="D10"/>
  <c r="D11"/>
  <c r="D12"/>
  <c r="D13"/>
  <c r="D14"/>
  <c r="D15"/>
  <c r="D16"/>
  <c r="D17"/>
  <c r="D17" i="6"/>
  <c r="D16"/>
  <c r="D15" l="1"/>
  <c r="D18" i="14"/>
  <c r="C18"/>
  <c r="D11" i="9"/>
  <c r="C11"/>
  <c r="D14" i="6"/>
  <c r="D13"/>
  <c r="D12"/>
  <c r="D11"/>
  <c r="D10"/>
  <c r="D9"/>
  <c r="D8" l="1"/>
  <c r="D7"/>
  <c r="D6"/>
  <c r="C18" i="13"/>
  <c r="D17" i="12"/>
  <c r="D16"/>
  <c r="D15"/>
  <c r="D14"/>
  <c r="D13"/>
  <c r="D12"/>
  <c r="D11"/>
  <c r="D10"/>
  <c r="D9"/>
  <c r="D8"/>
  <c r="D7"/>
  <c r="D6"/>
  <c r="C18"/>
  <c r="C10" i="9" s="1"/>
  <c r="D17" i="11"/>
  <c r="D16"/>
  <c r="D15"/>
  <c r="D14"/>
  <c r="D13"/>
  <c r="D12"/>
  <c r="D10"/>
  <c r="D11"/>
  <c r="D18" i="13" l="1"/>
  <c r="D18" i="12"/>
  <c r="D10" i="9" s="1"/>
  <c r="D9" i="11"/>
  <c r="D7" l="1"/>
  <c r="D8"/>
  <c r="D6"/>
  <c r="D18" s="1"/>
  <c r="D9" i="9" s="1"/>
  <c r="C18" i="11"/>
  <c r="C9" i="9" s="1"/>
  <c r="D17" i="10"/>
  <c r="D16"/>
  <c r="D15"/>
  <c r="D14"/>
  <c r="D13"/>
  <c r="D12"/>
  <c r="D11"/>
  <c r="D10"/>
  <c r="D9"/>
  <c r="D8"/>
  <c r="D7"/>
  <c r="D6"/>
  <c r="C18"/>
  <c r="C8" i="9" s="1"/>
  <c r="D18" i="8"/>
  <c r="C18"/>
  <c r="D18" i="10" l="1"/>
  <c r="D8" i="9" s="1"/>
  <c r="D18" i="7"/>
  <c r="C18"/>
</calcChain>
</file>

<file path=xl/sharedStrings.xml><?xml version="1.0" encoding="utf-8"?>
<sst xmlns="http://schemas.openxmlformats.org/spreadsheetml/2006/main" count="127" uniqueCount="19">
  <si>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</si>
  <si>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</si>
  <si>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</si>
  <si>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</si>
  <si>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</si>
  <si>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</si>
  <si>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</si>
  <si>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</si>
  <si>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</si>
  <si>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</si>
  <si>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</si>
  <si>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</si>
  <si>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</si>
  <si>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</si>
  <si>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</si>
  <si>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</si>
  <si>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 xml:space="preserve">Barroso, Antiga UCPel - Campus II </t>
  </si>
  <si>
    <t>Total em consumo (kWh)</t>
  </si>
  <si>
    <t>Total em dinheiro (R$)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</si>
</sst>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\ #,##0.00"/>
    <numFmt numFmtId="167" formatCode="&quot;R$&quot;#,##0.00"/>
  </numFmts>
  <fonts count="10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9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7" fontId="7" fillId="3" borderId="0" xfId="0" applyNumberFormat="1" applyFont="1" applyFill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7.453192664335799E-2"/>
          <c:y val="6.7096743289621535E-2"/>
          <c:w val="0.87711852573220983"/>
          <c:h val="0.8120150485358606"/>
        </c:manualLayout>
      </c:layout>
      <c:lineChart>
        <c:grouping val="standard"/>
        <c:ser>
          <c:idx val="2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4207872046586192E-2"/>
                  <c:y val="4.54223048343595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11-4030-B527-BE3662F63904}"/>
                </c:ext>
              </c:extLst>
            </c:dLbl>
            <c:dLbl>
              <c:idx val="1"/>
              <c:layout>
                <c:manualLayout>
                  <c:x val="-8.1387082636422997E-2"/>
                  <c:y val="-5.985438697546336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1-4030-B527-BE3662F63904}"/>
                </c:ext>
              </c:extLst>
            </c:dLbl>
            <c:dLbl>
              <c:idx val="2"/>
              <c:layout>
                <c:manualLayout>
                  <c:x val="-0.10068209260932173"/>
                  <c:y val="0.1170410544174306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11-4030-B527-BE3662F63904}"/>
                </c:ext>
              </c:extLst>
            </c:dLbl>
            <c:dLbl>
              <c:idx val="3"/>
              <c:layout>
                <c:manualLayout>
                  <c:x val="-7.5511540689477477E-2"/>
                  <c:y val="6.02409448056967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D2-4D39-A008-E870025DD13E}"/>
                </c:ext>
              </c:extLst>
            </c:dLbl>
            <c:dLbl>
              <c:idx val="4"/>
              <c:layout>
                <c:manualLayout>
                  <c:x val="-7.3108771678756387E-2"/>
                  <c:y val="-8.68293877063233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8D-4814-93A0-5ADD382202A6}"/>
                </c:ext>
              </c:extLst>
            </c:dLbl>
            <c:dLbl>
              <c:idx val="5"/>
              <c:layout>
                <c:manualLayout>
                  <c:x val="-4.9980769746786773E-2"/>
                  <c:y val="8.56792870403893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ED-44D4-A557-8F9A8BB4F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#,##0.00</c:formatCode>
                <c:ptCount val="6"/>
                <c:pt idx="0">
                  <c:v>77215.45</c:v>
                </c:pt>
                <c:pt idx="1">
                  <c:v>109443.87</c:v>
                </c:pt>
                <c:pt idx="2">
                  <c:v>107745.95</c:v>
                </c:pt>
                <c:pt idx="3">
                  <c:v>40902.47</c:v>
                </c:pt>
                <c:pt idx="4">
                  <c:v>39371.499999999993</c:v>
                </c:pt>
                <c:pt idx="5">
                  <c:v>61419.630000000005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11-4030-B527-BE3662F63904}"/>
            </c:ext>
          </c:extLst>
        </c:ser>
        <c:ser>
          <c:idx val="0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6853649769510496E-2"/>
                  <c:y val="-5.96309459472707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11-4030-B527-BE3662F63904}"/>
                </c:ext>
              </c:extLst>
            </c:dLbl>
            <c:dLbl>
              <c:idx val="1"/>
              <c:layout>
                <c:manualLayout>
                  <c:x val="-5.3472268186005749E-2"/>
                  <c:y val="3.64835704264784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11-4030-B527-BE3662F63904}"/>
                </c:ext>
              </c:extLst>
            </c:dLbl>
            <c:dLbl>
              <c:idx val="2"/>
              <c:layout>
                <c:manualLayout>
                  <c:x val="-6.6358626666510434E-2"/>
                  <c:y val="-5.22088188316039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11-4030-B527-BE3662F63904}"/>
                </c:ext>
              </c:extLst>
            </c:dLbl>
            <c:dLbl>
              <c:idx val="3"/>
              <c:layout>
                <c:manualLayout>
                  <c:x val="-2.974697057464265E-2"/>
                  <c:y val="-9.23694487020685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D2-4D39-A008-E870025DD13E}"/>
                </c:ext>
              </c:extLst>
            </c:dLbl>
            <c:dLbl>
              <c:idx val="4"/>
              <c:layout>
                <c:manualLayout>
                  <c:x val="-5.4917488797259634E-2"/>
                  <c:y val="4.17582918884813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D-4814-93A0-5ADD382202A6}"/>
                </c:ext>
              </c:extLst>
            </c:dLbl>
            <c:dLbl>
              <c:idx val="5"/>
              <c:layout>
                <c:manualLayout>
                  <c:x val="-3.180594438431885E-2"/>
                  <c:y val="-6.52794567926776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ED-44D4-A557-8F9A8BB4F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98153</c:v>
                </c:pt>
                <c:pt idx="1">
                  <c:v>102839</c:v>
                </c:pt>
                <c:pt idx="2">
                  <c:v>111678</c:v>
                </c:pt>
                <c:pt idx="3">
                  <c:v>41540</c:v>
                </c:pt>
                <c:pt idx="4">
                  <c:v>38663</c:v>
                </c:pt>
                <c:pt idx="5">
                  <c:v>66801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211-4030-B527-BE3662F63904}"/>
            </c:ext>
          </c:extLst>
        </c:ser>
        <c:dLbls>
          <c:showVal val="1"/>
        </c:dLbls>
        <c:marker val="1"/>
        <c:axId val="123755136"/>
        <c:axId val="123793792"/>
      </c:lineChart>
      <c:catAx>
        <c:axId val="123755136"/>
        <c:scaling>
          <c:orientation val="minMax"/>
        </c:scaling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23793792"/>
        <c:crosses val="autoZero"/>
        <c:auto val="1"/>
        <c:lblAlgn val="ctr"/>
        <c:lblOffset val="100"/>
      </c:catAx>
      <c:valAx>
        <c:axId val="123793792"/>
        <c:scaling>
          <c:orientation val="minMax"/>
        </c:scaling>
        <c:delete val="1"/>
        <c:axPos val="l"/>
        <c:numFmt formatCode="#,##0.00" sourceLinked="1"/>
        <c:majorTickMark val="none"/>
        <c:tickLblPos val="nextTo"/>
        <c:crossAx val="12375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22129996511735"/>
          <c:y val="5.6326019485532342E-2"/>
          <c:w val="0.29902372154054774"/>
          <c:h val="0.1755948187930053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9347698731399741E-2"/>
          <c:y val="4.6271197702567372E-2"/>
          <c:w val="0.94911071345303366"/>
          <c:h val="0.80590242850775551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33415242003103E-2"/>
                  <c:y val="-5.92668481604510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3A-43C7-82AB-83279BCA577D}"/>
                </c:ext>
              </c:extLst>
            </c:dLbl>
            <c:dLbl>
              <c:idx val="1"/>
              <c:layout>
                <c:manualLayout>
                  <c:x val="-5.2512004164392917E-2"/>
                  <c:y val="-6.763297514459663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9F-4EFC-BE46-75DA87033EEE}"/>
                </c:ext>
              </c:extLst>
            </c:dLbl>
            <c:dLbl>
              <c:idx val="2"/>
              <c:layout>
                <c:manualLayout>
                  <c:x val="-5.0691243050907921E-2"/>
                  <c:y val="7.66005230922733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0-4A54-AEC9-54DFA4478DE3}"/>
                </c:ext>
              </c:extLst>
            </c:dLbl>
            <c:dLbl>
              <c:idx val="3"/>
              <c:layout>
                <c:manualLayout>
                  <c:x val="-5.5425196150670882E-2"/>
                  <c:y val="7.970332216682032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9F-4EFC-BE46-75DA87033EEE}"/>
                </c:ext>
              </c:extLst>
            </c:dLbl>
            <c:dLbl>
              <c:idx val="4"/>
              <c:layout>
                <c:manualLayout>
                  <c:x val="-5.3751081306650503E-2"/>
                  <c:y val="5.3741531775417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9-4094-ABD8-AD430EF77857}"/>
                </c:ext>
              </c:extLst>
            </c:dLbl>
            <c:dLbl>
              <c:idx val="5"/>
              <c:layout>
                <c:manualLayout>
                  <c:x val="-5.3751081306650503E-2"/>
                  <c:y val="-3.234393170067275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9-4094-ABD8-AD430EF77857}"/>
                </c:ext>
              </c:extLst>
            </c:dLbl>
            <c:dLbl>
              <c:idx val="6"/>
              <c:layout>
                <c:manualLayout>
                  <c:x val="-5.8665085586864313E-2"/>
                  <c:y val="6.11145943449388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9-4094-ABD8-AD430EF77857}"/>
                </c:ext>
              </c:extLst>
            </c:dLbl>
            <c:dLbl>
              <c:idx val="7"/>
              <c:layout>
                <c:manualLayout>
                  <c:x val="-4.9275468116947108E-2"/>
                  <c:y val="5.50378040231448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B-4B27-9FDF-B1447AD2BDD8}"/>
                </c:ext>
              </c:extLst>
            </c:dLbl>
            <c:dLbl>
              <c:idx val="8"/>
              <c:layout>
                <c:manualLayout>
                  <c:x val="-6.2427329808749793E-2"/>
                  <c:y val="0.1047474355139813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60-4A54-AEC9-54DFA4478DE3}"/>
                </c:ext>
              </c:extLst>
            </c:dLbl>
            <c:dLbl>
              <c:idx val="9"/>
              <c:layout>
                <c:manualLayout>
                  <c:x val="-6.2427329808749793E-2"/>
                  <c:y val="4.6525655437203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9F-4EFC-BE46-75DA87033EEE}"/>
                </c:ext>
              </c:extLst>
            </c:dLbl>
            <c:dLbl>
              <c:idx val="10"/>
              <c:layout>
                <c:manualLayout>
                  <c:x val="-4.8503801775516157E-2"/>
                  <c:y val="6.746550570189381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60-4A54-AEC9-54DFA4478DE3}"/>
                </c:ext>
              </c:extLst>
            </c:dLbl>
            <c:dLbl>
              <c:idx val="11"/>
              <c:layout>
                <c:manualLayout>
                  <c:x val="-1.6882119744095047E-2"/>
                  <c:y val="-3.806786096863150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60-4A54-AEC9-54DFA4478DE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4658.92</c:v>
                </c:pt>
                <c:pt idx="1">
                  <c:v>4024.46</c:v>
                </c:pt>
                <c:pt idx="2">
                  <c:v>5157.21</c:v>
                </c:pt>
                <c:pt idx="3">
                  <c:v>6380.88</c:v>
                </c:pt>
                <c:pt idx="4">
                  <c:v>5387.05</c:v>
                </c:pt>
                <c:pt idx="5">
                  <c:v>8365.02</c:v>
                </c:pt>
                <c:pt idx="6">
                  <c:v>5727.88</c:v>
                </c:pt>
                <c:pt idx="7">
                  <c:v>5314.1</c:v>
                </c:pt>
                <c:pt idx="8">
                  <c:v>6534.64</c:v>
                </c:pt>
                <c:pt idx="9">
                  <c:v>4107.1899999999996</c:v>
                </c:pt>
                <c:pt idx="10" formatCode="&quot;R$&quot;#,##0.00">
                  <c:v>5325.34</c:v>
                </c:pt>
                <c:pt idx="11" formatCode="&quot;R$&quot;#,##0.00">
                  <c:v>9291.9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A8-4734-9FF0-4348DBE317E9}"/>
            </c:ext>
          </c:extLst>
        </c:ser>
        <c:dLbls/>
        <c:marker val="1"/>
        <c:axId val="124893824"/>
        <c:axId val="124789120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9791181903153873E-2"/>
                  <c:y val="3.1853450687945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60-4A54-AEC9-54DFA4478DE3}"/>
                </c:ext>
              </c:extLst>
            </c:dLbl>
            <c:dLbl>
              <c:idx val="2"/>
              <c:layout>
                <c:manualLayout>
                  <c:x val="-3.2760028534758712E-3"/>
                  <c:y val="-1.8656683529174645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3.4357144414073414E-2"/>
                  <c:y val="-2.650506428596132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E9-4094-ABD8-AD430EF77857}"/>
                </c:ext>
              </c:extLst>
            </c:dLbl>
            <c:dLbl>
              <c:idx val="7"/>
              <c:layout>
                <c:manualLayout>
                  <c:x val="-4.9140042802138092E-3"/>
                  <c:y val="-1.4883694765890906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9-4094-ABD8-AD430EF77857}"/>
                </c:ext>
              </c:extLst>
            </c:dLbl>
            <c:dLbl>
              <c:idx val="8"/>
              <c:layout>
                <c:manualLayout>
                  <c:x val="0"/>
                  <c:y val="-1.8604618457363643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9-4094-ABD8-AD430EF77857}"/>
                </c:ext>
              </c:extLst>
            </c:dLbl>
            <c:dLbl>
              <c:idx val="9"/>
              <c:layout>
                <c:manualLayout>
                  <c:x val="0"/>
                  <c:y val="-2.2325542148836378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E9-4094-ABD8-AD430EF77857}"/>
                </c:ext>
              </c:extLst>
            </c:dLbl>
            <c:dLbl>
              <c:idx val="10"/>
              <c:layout>
                <c:manualLayout>
                  <c:x val="-3.3819441426036434E-2"/>
                  <c:y val="-2.301349164419648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FB-4B27-9FDF-B1447AD2BDD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4063</c:v>
                </c:pt>
                <c:pt idx="1">
                  <c:v>3717</c:v>
                </c:pt>
                <c:pt idx="2">
                  <c:v>5308</c:v>
                </c:pt>
                <c:pt idx="3">
                  <c:v>7827</c:v>
                </c:pt>
                <c:pt idx="4">
                  <c:v>6942</c:v>
                </c:pt>
                <c:pt idx="5">
                  <c:v>9573</c:v>
                </c:pt>
                <c:pt idx="6">
                  <c:v>7211</c:v>
                </c:pt>
                <c:pt idx="7">
                  <c:v>6502</c:v>
                </c:pt>
                <c:pt idx="8">
                  <c:v>7283</c:v>
                </c:pt>
                <c:pt idx="9">
                  <c:v>4737</c:v>
                </c:pt>
                <c:pt idx="10">
                  <c:v>6304</c:v>
                </c:pt>
                <c:pt idx="11">
                  <c:v>8134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9A8-4734-9FF0-4348DBE317E9}"/>
            </c:ext>
          </c:extLst>
        </c:ser>
        <c:dLbls/>
        <c:marker val="1"/>
        <c:axId val="124792192"/>
        <c:axId val="124790656"/>
      </c:lineChart>
      <c:dateAx>
        <c:axId val="12489382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789120"/>
        <c:crosses val="autoZero"/>
        <c:auto val="1"/>
        <c:lblOffset val="100"/>
        <c:baseTimeUnit val="months"/>
      </c:dateAx>
      <c:valAx>
        <c:axId val="124789120"/>
        <c:scaling>
          <c:orientation val="minMax"/>
          <c:max val="10000"/>
          <c:min val="0"/>
        </c:scaling>
        <c:delete val="1"/>
        <c:axPos val="l"/>
        <c:numFmt formatCode="#,##0" sourceLinked="0"/>
        <c:tickLblPos val="nextTo"/>
        <c:crossAx val="124893824"/>
        <c:crosses val="autoZero"/>
        <c:crossBetween val="between"/>
        <c:majorUnit val="1000"/>
      </c:valAx>
      <c:valAx>
        <c:axId val="124790656"/>
        <c:scaling>
          <c:orientation val="minMax"/>
        </c:scaling>
        <c:delete val="1"/>
        <c:axPos val="r"/>
        <c:numFmt formatCode="#,##0" sourceLinked="1"/>
        <c:tickLblPos val="nextTo"/>
        <c:crossAx val="124792192"/>
        <c:crosses val="max"/>
        <c:crossBetween val="between"/>
      </c:valAx>
      <c:dateAx>
        <c:axId val="124792192"/>
        <c:scaling>
          <c:orientation val="minMax"/>
        </c:scaling>
        <c:delete val="1"/>
        <c:axPos val="b"/>
        <c:numFmt formatCode="mmm/yy" sourceLinked="1"/>
        <c:tickLblPos val="nextTo"/>
        <c:crossAx val="12479065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966085244947635E-2"/>
          <c:y val="4.9640795259260705E-2"/>
          <c:w val="0.2570417280947796"/>
          <c:h val="0.1044469182731468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133350</xdr:rowOff>
    </xdr:from>
    <xdr:to>
      <xdr:col>11</xdr:col>
      <xdr:colOff>559045</xdr:colOff>
      <xdr:row>16</xdr:row>
      <xdr:rowOff>114301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1</xdr:row>
      <xdr:rowOff>73018</xdr:rowOff>
    </xdr:from>
    <xdr:to>
      <xdr:col>17</xdr:col>
      <xdr:colOff>9525</xdr:colOff>
      <xdr:row>17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5"/>
  <cols>
    <col min="1" max="1" width="8.28515625" customWidth="1"/>
    <col min="2" max="2" width="21.5703125" customWidth="1"/>
    <col min="3" max="3" width="23.85546875" customWidth="1"/>
    <col min="4" max="4" width="27.42578125" customWidth="1"/>
    <col min="5" max="5" width="22.7109375" customWidth="1"/>
  </cols>
  <sheetData>
    <row r="1" spans="1:5">
      <c r="A1" s="18"/>
      <c r="B1" s="18"/>
      <c r="C1" s="18"/>
      <c r="D1" s="18"/>
      <c r="E1" s="18"/>
    </row>
    <row r="3" spans="1:5" ht="15.75" thickBot="1"/>
    <row r="4" spans="1:5" ht="27.75" customHeight="1" thickBot="1">
      <c r="A4" s="2"/>
      <c r="B4" s="33" t="s">
        <v>16</v>
      </c>
      <c r="C4" s="34"/>
      <c r="D4" s="35"/>
    </row>
    <row r="5" spans="1:5" ht="18.75" thickTop="1">
      <c r="A5" s="3"/>
      <c r="B5" s="10" t="s">
        <v>0</v>
      </c>
      <c r="C5" s="19" t="s">
        <v>18</v>
      </c>
      <c r="D5" s="20" t="s">
        <v>17</v>
      </c>
    </row>
    <row r="6" spans="1:5" ht="15.75">
      <c r="B6" s="10">
        <v>2017</v>
      </c>
      <c r="C6" s="11">
        <v>77215.45</v>
      </c>
      <c r="D6" s="14">
        <v>98153</v>
      </c>
    </row>
    <row r="7" spans="1:5" ht="15.75">
      <c r="B7" s="7">
        <v>2018</v>
      </c>
      <c r="C7" s="8">
        <v>109443.87</v>
      </c>
      <c r="D7" s="13">
        <v>102839</v>
      </c>
    </row>
    <row r="8" spans="1:5" ht="15.75">
      <c r="B8" s="10">
        <v>2019</v>
      </c>
      <c r="C8" s="11">
        <f>'2019'!C18</f>
        <v>107745.95</v>
      </c>
      <c r="D8" s="14">
        <f>'2019'!D18</f>
        <v>111678</v>
      </c>
    </row>
    <row r="9" spans="1:5" ht="15.75">
      <c r="B9" s="7">
        <v>2020</v>
      </c>
      <c r="C9" s="8">
        <f>'2020'!C18</f>
        <v>40902.47</v>
      </c>
      <c r="D9" s="13">
        <f>'2020'!D18</f>
        <v>41540</v>
      </c>
    </row>
    <row r="10" spans="1:5" ht="15.75">
      <c r="B10" s="10">
        <v>2021</v>
      </c>
      <c r="C10" s="11">
        <f>'2021'!C18</f>
        <v>39371.499999999993</v>
      </c>
      <c r="D10" s="14">
        <f>'2021'!D18</f>
        <v>38663</v>
      </c>
    </row>
    <row r="11" spans="1:5" ht="15.75">
      <c r="B11" s="7">
        <v>2022</v>
      </c>
      <c r="C11" s="8">
        <f>'2022'!C18</f>
        <v>61419.630000000005</v>
      </c>
      <c r="D11" s="13">
        <f>'2022'!D18</f>
        <v>66801</v>
      </c>
    </row>
    <row r="12" spans="1:5" ht="15.75">
      <c r="B12" s="10"/>
      <c r="C12" s="11"/>
      <c r="D12" s="14"/>
    </row>
    <row r="13" spans="1:5" ht="15.75">
      <c r="B13" s="7"/>
      <c r="C13" s="8"/>
      <c r="D13" s="13"/>
    </row>
    <row r="14" spans="1:5" ht="15.75">
      <c r="B14" s="10"/>
      <c r="C14" s="11"/>
      <c r="D14" s="14"/>
    </row>
    <row r="15" spans="1:5" ht="15.75">
      <c r="B15" s="7"/>
      <c r="C15" s="8"/>
      <c r="D15" s="13"/>
    </row>
    <row r="16" spans="1:5" ht="15.75">
      <c r="B16" s="10"/>
      <c r="C16" s="11"/>
      <c r="D16" s="14"/>
    </row>
    <row r="17" spans="2:4" ht="16.5" thickBot="1">
      <c r="B17" s="15"/>
      <c r="C17" s="16"/>
      <c r="D17" s="17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1" t="s">
        <v>0</v>
      </c>
      <c r="C5" s="22" t="s">
        <v>15</v>
      </c>
      <c r="D5" s="23" t="s">
        <v>1</v>
      </c>
    </row>
    <row r="6" spans="1:4" ht="15.75">
      <c r="B6" s="7" t="s">
        <v>2</v>
      </c>
      <c r="C6" s="8"/>
      <c r="D6" s="9"/>
    </row>
    <row r="7" spans="1:4" ht="15.75">
      <c r="B7" s="10" t="s">
        <v>3</v>
      </c>
      <c r="C7" s="11">
        <v>4574.87</v>
      </c>
      <c r="D7" s="12">
        <v>6734</v>
      </c>
    </row>
    <row r="8" spans="1:4" ht="15.75">
      <c r="B8" s="7" t="s">
        <v>4</v>
      </c>
      <c r="C8" s="8">
        <v>5658.72</v>
      </c>
      <c r="D8" s="9">
        <v>7479</v>
      </c>
    </row>
    <row r="9" spans="1:4" ht="15.75">
      <c r="B9" s="10" t="s">
        <v>5</v>
      </c>
      <c r="C9" s="11">
        <v>5547.41</v>
      </c>
      <c r="D9" s="12">
        <v>7289</v>
      </c>
    </row>
    <row r="10" spans="1:4" ht="15.75">
      <c r="B10" s="7" t="s">
        <v>6</v>
      </c>
      <c r="C10" s="8">
        <v>7210.14</v>
      </c>
      <c r="D10" s="9">
        <v>8448</v>
      </c>
    </row>
    <row r="11" spans="1:4" ht="15.75">
      <c r="B11" s="10" t="s">
        <v>7</v>
      </c>
      <c r="C11" s="11">
        <v>8509.67</v>
      </c>
      <c r="D11" s="12">
        <v>11054</v>
      </c>
    </row>
    <row r="12" spans="1:4" ht="15.75">
      <c r="B12" s="7" t="s">
        <v>8</v>
      </c>
      <c r="C12" s="8">
        <v>8411.32</v>
      </c>
      <c r="D12" s="9">
        <v>11177</v>
      </c>
    </row>
    <row r="13" spans="1:4" ht="15.75">
      <c r="B13" s="10" t="s">
        <v>9</v>
      </c>
      <c r="C13" s="11">
        <v>8759.23</v>
      </c>
      <c r="D13" s="12">
        <v>10579</v>
      </c>
    </row>
    <row r="14" spans="1:4" ht="15.75">
      <c r="B14" s="7" t="s">
        <v>10</v>
      </c>
      <c r="C14" s="8">
        <v>6588.66</v>
      </c>
      <c r="D14" s="9">
        <v>8338</v>
      </c>
    </row>
    <row r="15" spans="1:4" ht="15.75">
      <c r="B15" s="10" t="s">
        <v>11</v>
      </c>
      <c r="C15" s="11">
        <v>7619.13</v>
      </c>
      <c r="D15" s="12">
        <v>9398</v>
      </c>
    </row>
    <row r="16" spans="1:4" ht="15.75">
      <c r="B16" s="7" t="s">
        <v>12</v>
      </c>
      <c r="C16" s="8">
        <v>7102.11</v>
      </c>
      <c r="D16" s="9">
        <v>9000</v>
      </c>
    </row>
    <row r="17" spans="2:4" ht="15.75">
      <c r="B17" s="10" t="s">
        <v>13</v>
      </c>
      <c r="C17" s="11">
        <v>7234.19</v>
      </c>
      <c r="D17" s="12">
        <v>8657</v>
      </c>
    </row>
    <row r="18" spans="2:4" ht="16.5" thickBot="1">
      <c r="B18" s="4" t="s">
        <v>14</v>
      </c>
      <c r="C18" s="5">
        <f>SUM(C7:C17)</f>
        <v>77215.45</v>
      </c>
      <c r="D18" s="6">
        <f>SUM(D7:D17)</f>
        <v>98153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4" t="s">
        <v>0</v>
      </c>
      <c r="C5" s="25" t="s">
        <v>15</v>
      </c>
      <c r="D5" s="26" t="s">
        <v>1</v>
      </c>
    </row>
    <row r="6" spans="1:4" ht="15.75">
      <c r="B6" s="10" t="s">
        <v>2</v>
      </c>
      <c r="C6" s="11">
        <v>4992.45</v>
      </c>
      <c r="D6" s="14">
        <v>4153</v>
      </c>
    </row>
    <row r="7" spans="1:4" ht="15.75">
      <c r="B7" s="7" t="s">
        <v>3</v>
      </c>
      <c r="C7" s="8">
        <v>6187.83</v>
      </c>
      <c r="D7" s="13">
        <v>5134</v>
      </c>
    </row>
    <row r="8" spans="1:4" ht="15.75">
      <c r="B8" s="10" t="s">
        <v>4</v>
      </c>
      <c r="C8" s="11">
        <v>7461.67</v>
      </c>
      <c r="D8" s="14">
        <v>6760</v>
      </c>
    </row>
    <row r="9" spans="1:4" ht="15.75">
      <c r="B9" s="7" t="s">
        <v>5</v>
      </c>
      <c r="C9" s="8">
        <v>10466.31</v>
      </c>
      <c r="D9" s="13">
        <v>10492</v>
      </c>
    </row>
    <row r="10" spans="1:4" ht="15.75">
      <c r="B10" s="10" t="s">
        <v>6</v>
      </c>
      <c r="C10" s="11">
        <v>9437.32</v>
      </c>
      <c r="D10" s="14">
        <v>9599</v>
      </c>
    </row>
    <row r="11" spans="1:4" ht="15.75">
      <c r="B11" s="7" t="s">
        <v>7</v>
      </c>
      <c r="C11" s="8">
        <v>10745.14</v>
      </c>
      <c r="D11" s="13">
        <v>9832</v>
      </c>
    </row>
    <row r="12" spans="1:4" ht="15.75">
      <c r="B12" s="10" t="s">
        <v>8</v>
      </c>
      <c r="C12" s="11">
        <v>11255.33</v>
      </c>
      <c r="D12" s="14">
        <v>10743</v>
      </c>
    </row>
    <row r="13" spans="1:4" ht="15.75">
      <c r="B13" s="7" t="s">
        <v>9</v>
      </c>
      <c r="C13" s="8">
        <v>10538.38</v>
      </c>
      <c r="D13" s="13">
        <v>10103</v>
      </c>
    </row>
    <row r="14" spans="1:4" ht="15.75">
      <c r="B14" s="10" t="s">
        <v>10</v>
      </c>
      <c r="C14" s="11">
        <v>10412.83</v>
      </c>
      <c r="D14" s="14">
        <v>9392</v>
      </c>
    </row>
    <row r="15" spans="1:4" ht="15.75">
      <c r="B15" s="7" t="s">
        <v>11</v>
      </c>
      <c r="C15" s="8">
        <v>9615.9500000000007</v>
      </c>
      <c r="D15" s="13">
        <v>8631</v>
      </c>
    </row>
    <row r="16" spans="1:4" ht="15.75">
      <c r="B16" s="10" t="s">
        <v>12</v>
      </c>
      <c r="C16" s="11">
        <v>9786.39</v>
      </c>
      <c r="D16" s="14">
        <v>9555</v>
      </c>
    </row>
    <row r="17" spans="2:4" ht="15.75">
      <c r="B17" s="7" t="s">
        <v>13</v>
      </c>
      <c r="C17" s="8">
        <v>8544.27</v>
      </c>
      <c r="D17" s="13">
        <v>8445</v>
      </c>
    </row>
    <row r="18" spans="2:4" ht="16.5" thickBot="1">
      <c r="B18" s="4" t="s">
        <v>14</v>
      </c>
      <c r="C18" s="5">
        <f>SUM(C6:C17)</f>
        <v>109443.87</v>
      </c>
      <c r="D18" s="6">
        <f>SUM(D6:D17)</f>
        <v>102839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4" t="s">
        <v>0</v>
      </c>
      <c r="C5" s="25" t="s">
        <v>15</v>
      </c>
      <c r="D5" s="26" t="s">
        <v>1</v>
      </c>
    </row>
    <row r="6" spans="1:4" ht="15.75">
      <c r="B6" s="10" t="s">
        <v>2</v>
      </c>
      <c r="C6" s="11">
        <v>6290.69</v>
      </c>
      <c r="D6" s="14">
        <f>393+5755</f>
        <v>6148</v>
      </c>
    </row>
    <row r="7" spans="1:4" ht="15.75">
      <c r="B7" s="7" t="s">
        <v>3</v>
      </c>
      <c r="C7" s="8">
        <v>8268.57</v>
      </c>
      <c r="D7" s="13">
        <f>562+8519</f>
        <v>9081</v>
      </c>
    </row>
    <row r="8" spans="1:4" ht="15.75">
      <c r="B8" s="10" t="s">
        <v>4</v>
      </c>
      <c r="C8" s="11">
        <v>7795.01</v>
      </c>
      <c r="D8" s="14">
        <f>1165+7124</f>
        <v>8289</v>
      </c>
    </row>
    <row r="9" spans="1:4" ht="15.75">
      <c r="B9" s="7" t="s">
        <v>5</v>
      </c>
      <c r="C9" s="8">
        <v>10100.870000000001</v>
      </c>
      <c r="D9" s="13">
        <f>1747+8244</f>
        <v>9991</v>
      </c>
    </row>
    <row r="10" spans="1:4" ht="15.75">
      <c r="B10" s="10" t="s">
        <v>6</v>
      </c>
      <c r="C10" s="11">
        <v>9885.9599999999991</v>
      </c>
      <c r="D10" s="14">
        <f>1727+8554</f>
        <v>10281</v>
      </c>
    </row>
    <row r="11" spans="1:4" ht="15.75">
      <c r="B11" s="7" t="s">
        <v>7</v>
      </c>
      <c r="C11" s="8">
        <v>9337.7999999999993</v>
      </c>
      <c r="D11" s="13">
        <f>1627+8694</f>
        <v>10321</v>
      </c>
    </row>
    <row r="12" spans="1:4" ht="15.75">
      <c r="B12" s="10" t="s">
        <v>8</v>
      </c>
      <c r="C12" s="11">
        <v>12159.84</v>
      </c>
      <c r="D12" s="14">
        <f>1824+10024</f>
        <v>11848</v>
      </c>
    </row>
    <row r="13" spans="1:4" ht="15.75">
      <c r="B13" s="7" t="s">
        <v>9</v>
      </c>
      <c r="C13" s="8">
        <v>10283.780000000001</v>
      </c>
      <c r="D13" s="13">
        <f>1490+9263</f>
        <v>10753</v>
      </c>
    </row>
    <row r="14" spans="1:4" ht="15.75">
      <c r="B14" s="10" t="s">
        <v>10</v>
      </c>
      <c r="C14" s="11">
        <v>10292.02</v>
      </c>
      <c r="D14" s="14">
        <f>1655+9345</f>
        <v>11000</v>
      </c>
    </row>
    <row r="15" spans="1:4" ht="15.75">
      <c r="B15" s="7" t="s">
        <v>11</v>
      </c>
      <c r="C15" s="8">
        <v>7920.68</v>
      </c>
      <c r="D15" s="13">
        <f>1469+6463</f>
        <v>7932</v>
      </c>
    </row>
    <row r="16" spans="1:4" ht="15.75">
      <c r="B16" s="10" t="s">
        <v>12</v>
      </c>
      <c r="C16" s="11">
        <v>8207.9599999999991</v>
      </c>
      <c r="D16" s="14">
        <f>1438+6925</f>
        <v>8363</v>
      </c>
    </row>
    <row r="17" spans="2:4" ht="15.75">
      <c r="B17" s="7" t="s">
        <v>13</v>
      </c>
      <c r="C17" s="8">
        <v>7202.77</v>
      </c>
      <c r="D17" s="13">
        <f>1240+6431</f>
        <v>7671</v>
      </c>
    </row>
    <row r="18" spans="2:4" ht="16.5" thickBot="1">
      <c r="B18" s="4" t="s">
        <v>14</v>
      </c>
      <c r="C18" s="5">
        <f>SUM(C6:C17)</f>
        <v>107745.95</v>
      </c>
      <c r="D18" s="6">
        <f>SUM(D6:D17)</f>
        <v>111678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4" t="s">
        <v>0</v>
      </c>
      <c r="C5" s="25" t="s">
        <v>15</v>
      </c>
      <c r="D5" s="26" t="s">
        <v>1</v>
      </c>
    </row>
    <row r="6" spans="1:4" ht="15.75">
      <c r="B6" s="10" t="s">
        <v>2</v>
      </c>
      <c r="C6" s="11">
        <v>3812.03</v>
      </c>
      <c r="D6" s="14">
        <f>279+3975</f>
        <v>4254</v>
      </c>
    </row>
    <row r="7" spans="1:4" ht="15.75">
      <c r="B7" s="7" t="s">
        <v>3</v>
      </c>
      <c r="C7" s="8">
        <v>4634.3</v>
      </c>
      <c r="D7" s="13">
        <f>351+5452</f>
        <v>5803</v>
      </c>
    </row>
    <row r="8" spans="1:4" ht="15.75">
      <c r="B8" s="10" t="s">
        <v>4</v>
      </c>
      <c r="C8" s="11">
        <v>5583.35</v>
      </c>
      <c r="D8" s="14">
        <f>668+5310</f>
        <v>5978</v>
      </c>
    </row>
    <row r="9" spans="1:4" ht="15.75">
      <c r="B9" s="7" t="s">
        <v>5</v>
      </c>
      <c r="C9" s="8">
        <v>3439.38</v>
      </c>
      <c r="D9" s="13">
        <f>356+2841</f>
        <v>3197</v>
      </c>
    </row>
    <row r="10" spans="1:4" ht="15.75">
      <c r="B10" s="10" t="s">
        <v>6</v>
      </c>
      <c r="C10" s="11">
        <v>3270.16</v>
      </c>
      <c r="D10" s="14">
        <f>340+2814</f>
        <v>3154</v>
      </c>
    </row>
    <row r="11" spans="1:4" ht="15.75">
      <c r="B11" s="7" t="s">
        <v>7</v>
      </c>
      <c r="C11" s="8">
        <v>3080.51</v>
      </c>
      <c r="D11" s="13">
        <f>314+2762</f>
        <v>3076</v>
      </c>
    </row>
    <row r="12" spans="1:4" ht="15.75">
      <c r="B12" s="10" t="s">
        <v>8</v>
      </c>
      <c r="C12" s="11">
        <v>3233.35</v>
      </c>
      <c r="D12" s="14">
        <f>2915+354</f>
        <v>3269</v>
      </c>
    </row>
    <row r="13" spans="1:4" ht="15.75">
      <c r="B13" s="7" t="s">
        <v>9</v>
      </c>
      <c r="C13" s="8">
        <v>3304.27</v>
      </c>
      <c r="D13" s="13">
        <f>2916+370</f>
        <v>3286</v>
      </c>
    </row>
    <row r="14" spans="1:4" ht="15.75">
      <c r="B14" s="10" t="s">
        <v>10</v>
      </c>
      <c r="C14" s="27">
        <v>2978.17</v>
      </c>
      <c r="D14" s="14">
        <f>2548+300</f>
        <v>2848</v>
      </c>
    </row>
    <row r="15" spans="1:4" ht="15.75">
      <c r="B15" s="7" t="s">
        <v>11</v>
      </c>
      <c r="C15" s="8">
        <v>2766.4</v>
      </c>
      <c r="D15" s="13">
        <f>2474+305</f>
        <v>2779</v>
      </c>
    </row>
    <row r="16" spans="1:4" ht="15.75">
      <c r="B16" s="10" t="s">
        <v>12</v>
      </c>
      <c r="C16" s="11">
        <v>1857.63</v>
      </c>
      <c r="D16" s="14">
        <f>1131+123</f>
        <v>1254</v>
      </c>
    </row>
    <row r="17" spans="2:4" ht="15.75">
      <c r="B17" s="7" t="s">
        <v>13</v>
      </c>
      <c r="C17" s="8">
        <v>2942.92</v>
      </c>
      <c r="D17" s="13">
        <f>2418+224</f>
        <v>2642</v>
      </c>
    </row>
    <row r="18" spans="2:4" ht="16.5" thickBot="1">
      <c r="B18" s="4" t="s">
        <v>14</v>
      </c>
      <c r="C18" s="5">
        <f>SUM(C6:C17)</f>
        <v>40902.47</v>
      </c>
      <c r="D18" s="6">
        <f>SUM(D6:D17)</f>
        <v>41540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4" t="s">
        <v>0</v>
      </c>
      <c r="C5" s="25" t="s">
        <v>15</v>
      </c>
      <c r="D5" s="26" t="s">
        <v>1</v>
      </c>
    </row>
    <row r="6" spans="1:4" ht="15.75">
      <c r="B6" s="10" t="s">
        <v>2</v>
      </c>
      <c r="C6" s="11">
        <v>3314.97</v>
      </c>
      <c r="D6" s="14">
        <f>2286+208</f>
        <v>2494</v>
      </c>
    </row>
    <row r="7" spans="1:4" ht="15.75">
      <c r="B7" s="7" t="s">
        <v>3</v>
      </c>
      <c r="C7" s="8">
        <v>2670.51</v>
      </c>
      <c r="D7" s="13">
        <f>3263+242</f>
        <v>3505</v>
      </c>
    </row>
    <row r="8" spans="1:4" ht="15.75">
      <c r="B8" s="10" t="s">
        <v>4</v>
      </c>
      <c r="C8" s="11">
        <v>3012.99</v>
      </c>
      <c r="D8" s="14">
        <f>2737+241</f>
        <v>2978</v>
      </c>
    </row>
    <row r="9" spans="1:4" ht="15.75">
      <c r="B9" s="7" t="s">
        <v>5</v>
      </c>
      <c r="C9" s="8">
        <v>3145.4</v>
      </c>
      <c r="D9" s="13">
        <f>2999+311</f>
        <v>3310</v>
      </c>
    </row>
    <row r="10" spans="1:4" ht="15.75">
      <c r="B10" s="10" t="s">
        <v>6</v>
      </c>
      <c r="C10" s="11">
        <v>2905.91</v>
      </c>
      <c r="D10" s="14">
        <f>2816+281</f>
        <v>3097</v>
      </c>
    </row>
    <row r="11" spans="1:4" ht="15.75">
      <c r="B11" s="7" t="s">
        <v>7</v>
      </c>
      <c r="C11" s="8">
        <v>3001.14</v>
      </c>
      <c r="D11" s="13">
        <f>2939+303</f>
        <v>3242</v>
      </c>
    </row>
    <row r="12" spans="1:4" ht="15.75">
      <c r="B12" s="10" t="s">
        <v>8</v>
      </c>
      <c r="C12" s="11">
        <v>2963.5</v>
      </c>
      <c r="D12" s="14">
        <f>2770+307</f>
        <v>3077</v>
      </c>
    </row>
    <row r="13" spans="1:4" ht="15.75">
      <c r="B13" s="7" t="s">
        <v>9</v>
      </c>
      <c r="C13" s="8">
        <v>3628.98</v>
      </c>
      <c r="D13" s="13">
        <f>3274+347</f>
        <v>3621</v>
      </c>
    </row>
    <row r="14" spans="1:4" ht="15.75">
      <c r="B14" s="10" t="s">
        <v>10</v>
      </c>
      <c r="C14" s="27">
        <v>3760.2</v>
      </c>
      <c r="D14" s="14">
        <f>3444+321</f>
        <v>3765</v>
      </c>
    </row>
    <row r="15" spans="1:4" ht="15.75">
      <c r="B15" s="7" t="s">
        <v>11</v>
      </c>
      <c r="C15" s="8">
        <v>3174.78</v>
      </c>
      <c r="D15" s="13">
        <f>2650+249</f>
        <v>2899</v>
      </c>
    </row>
    <row r="16" spans="1:4" ht="15.75">
      <c r="B16" s="10" t="s">
        <v>12</v>
      </c>
      <c r="C16" s="11">
        <v>3755.38</v>
      </c>
      <c r="D16" s="14">
        <f>2861+423</f>
        <v>3284</v>
      </c>
    </row>
    <row r="17" spans="2:4" ht="15.75">
      <c r="B17" s="7" t="s">
        <v>13</v>
      </c>
      <c r="C17" s="8">
        <v>4037.74</v>
      </c>
      <c r="D17" s="13">
        <f>2991+400</f>
        <v>3391</v>
      </c>
    </row>
    <row r="18" spans="2:4" ht="16.5" thickBot="1">
      <c r="B18" s="4" t="s">
        <v>14</v>
      </c>
      <c r="C18" s="5">
        <f>SUM(C6:C17)</f>
        <v>39371.499999999993</v>
      </c>
      <c r="D18" s="6">
        <f>SUM(D6:D17)</f>
        <v>38663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4" t="s">
        <v>0</v>
      </c>
      <c r="C5" s="25" t="s">
        <v>15</v>
      </c>
      <c r="D5" s="26" t="s">
        <v>1</v>
      </c>
    </row>
    <row r="6" spans="1:4" ht="15.75">
      <c r="B6" s="10" t="s">
        <v>2</v>
      </c>
      <c r="C6" s="11">
        <v>3340</v>
      </c>
      <c r="D6" s="14">
        <f>2414+230</f>
        <v>2644</v>
      </c>
    </row>
    <row r="7" spans="1:4" ht="15.75">
      <c r="B7" s="7" t="s">
        <v>3</v>
      </c>
      <c r="C7" s="8">
        <v>3424.3</v>
      </c>
      <c r="D7" s="13">
        <f>3007+194</f>
        <v>3201</v>
      </c>
    </row>
    <row r="8" spans="1:4" ht="15.75">
      <c r="B8" s="10" t="s">
        <v>4</v>
      </c>
      <c r="C8" s="11">
        <v>3105.17</v>
      </c>
      <c r="D8" s="14">
        <f>2338+192</f>
        <v>2530</v>
      </c>
    </row>
    <row r="9" spans="1:4" ht="15.75">
      <c r="B9" s="7" t="s">
        <v>5</v>
      </c>
      <c r="C9" s="8">
        <v>4658.92</v>
      </c>
      <c r="D9" s="13">
        <f>3625+438</f>
        <v>4063</v>
      </c>
    </row>
    <row r="10" spans="1:4" ht="15.75">
      <c r="B10" s="10" t="s">
        <v>6</v>
      </c>
      <c r="C10" s="11">
        <v>4024.46</v>
      </c>
      <c r="D10" s="14">
        <f>441+3276</f>
        <v>3717</v>
      </c>
    </row>
    <row r="11" spans="1:4" ht="15.75">
      <c r="B11" s="7" t="s">
        <v>7</v>
      </c>
      <c r="C11" s="8">
        <v>5157.21</v>
      </c>
      <c r="D11" s="13">
        <f>749+4559</f>
        <v>5308</v>
      </c>
    </row>
    <row r="12" spans="1:4" ht="15.75">
      <c r="B12" s="10" t="s">
        <v>8</v>
      </c>
      <c r="C12" s="11">
        <v>6380.88</v>
      </c>
      <c r="D12" s="14">
        <f>7156+671</f>
        <v>7827</v>
      </c>
    </row>
    <row r="13" spans="1:4" ht="15.75">
      <c r="B13" s="7" t="s">
        <v>9</v>
      </c>
      <c r="C13" s="8">
        <v>5387.05</v>
      </c>
      <c r="D13" s="13">
        <f>399+6543</f>
        <v>6942</v>
      </c>
    </row>
    <row r="14" spans="1:4" ht="15.75">
      <c r="B14" s="10" t="s">
        <v>10</v>
      </c>
      <c r="C14" s="27">
        <v>8365.02</v>
      </c>
      <c r="D14" s="14">
        <f>1442+8131</f>
        <v>9573</v>
      </c>
    </row>
    <row r="15" spans="1:4" ht="15.75">
      <c r="B15" s="7" t="s">
        <v>11</v>
      </c>
      <c r="C15" s="8">
        <v>5727.88</v>
      </c>
      <c r="D15" s="13">
        <f>1106+6105</f>
        <v>7211</v>
      </c>
    </row>
    <row r="16" spans="1:4" ht="15.75">
      <c r="B16" s="10" t="s">
        <v>12</v>
      </c>
      <c r="C16" s="11">
        <v>5314.1</v>
      </c>
      <c r="D16" s="14">
        <f>990+5512</f>
        <v>6502</v>
      </c>
    </row>
    <row r="17" spans="2:4" ht="15.75">
      <c r="B17" s="7" t="s">
        <v>13</v>
      </c>
      <c r="C17" s="8">
        <v>6534.64</v>
      </c>
      <c r="D17" s="13">
        <f>1107+6176</f>
        <v>7283</v>
      </c>
    </row>
    <row r="18" spans="2:4" ht="16.5" thickBot="1">
      <c r="B18" s="4" t="s">
        <v>14</v>
      </c>
      <c r="C18" s="5">
        <f>SUM(C6:C17)</f>
        <v>61419.630000000005</v>
      </c>
      <c r="D18" s="6">
        <f>SUM(D6:D17)</f>
        <v>66801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4" t="s">
        <v>0</v>
      </c>
      <c r="C5" s="25" t="s">
        <v>15</v>
      </c>
      <c r="D5" s="26" t="s">
        <v>1</v>
      </c>
    </row>
    <row r="6" spans="1:4" ht="15.75">
      <c r="B6" s="10" t="s">
        <v>2</v>
      </c>
      <c r="C6" s="11">
        <v>4107.1899999999996</v>
      </c>
      <c r="D6" s="14">
        <f>456+4281</f>
        <v>4737</v>
      </c>
    </row>
    <row r="7" spans="1:4" ht="15.75">
      <c r="B7" s="7" t="s">
        <v>3</v>
      </c>
      <c r="C7" s="8">
        <v>5325.34</v>
      </c>
      <c r="D7" s="13">
        <f>470+5834</f>
        <v>6304</v>
      </c>
    </row>
    <row r="8" spans="1:4" ht="15.75">
      <c r="B8" s="10" t="s">
        <v>4</v>
      </c>
      <c r="C8" s="11">
        <v>9291.9</v>
      </c>
      <c r="D8" s="14">
        <f>1279+6855</f>
        <v>8134</v>
      </c>
    </row>
    <row r="9" spans="1:4" ht="15.75">
      <c r="B9" s="7" t="s">
        <v>5</v>
      </c>
      <c r="C9" s="8"/>
      <c r="D9" s="13"/>
    </row>
    <row r="10" spans="1:4" ht="15.75">
      <c r="B10" s="10" t="s">
        <v>6</v>
      </c>
      <c r="C10" s="11"/>
      <c r="D10" s="14"/>
    </row>
    <row r="11" spans="1:4" ht="15.75">
      <c r="B11" s="7" t="s">
        <v>7</v>
      </c>
      <c r="C11" s="8"/>
      <c r="D11" s="13"/>
    </row>
    <row r="12" spans="1:4" ht="15.75">
      <c r="B12" s="10" t="s">
        <v>8</v>
      </c>
      <c r="C12" s="11"/>
      <c r="D12" s="14"/>
    </row>
    <row r="13" spans="1:4" ht="15.75">
      <c r="B13" s="7" t="s">
        <v>9</v>
      </c>
      <c r="C13" s="8"/>
      <c r="D13" s="13"/>
    </row>
    <row r="14" spans="1:4" ht="15.75">
      <c r="B14" s="10" t="s">
        <v>10</v>
      </c>
      <c r="C14" s="27"/>
      <c r="D14" s="14"/>
    </row>
    <row r="15" spans="1:4" ht="15.75">
      <c r="B15" s="7" t="s">
        <v>11</v>
      </c>
      <c r="C15" s="8"/>
      <c r="D15" s="13"/>
    </row>
    <row r="16" spans="1:4" ht="15.75">
      <c r="B16" s="10" t="s">
        <v>12</v>
      </c>
      <c r="C16" s="11"/>
      <c r="D16" s="14"/>
    </row>
    <row r="17" spans="2:4" ht="15.75">
      <c r="B17" s="7" t="s">
        <v>13</v>
      </c>
      <c r="C17" s="8"/>
      <c r="D17" s="13"/>
    </row>
    <row r="18" spans="2:4" ht="16.5" thickBot="1">
      <c r="B18" s="4" t="s">
        <v>14</v>
      </c>
      <c r="C18" s="5">
        <f>SUM(C6:C17)</f>
        <v>18724.43</v>
      </c>
      <c r="D18" s="6">
        <f>SUM(D6:D17)</f>
        <v>19175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33" t="s">
        <v>16</v>
      </c>
      <c r="C4" s="34"/>
      <c r="D4" s="35"/>
    </row>
    <row r="5" spans="1:4" ht="19.5" thickTop="1">
      <c r="A5" s="3"/>
      <c r="B5" s="21" t="s">
        <v>0</v>
      </c>
      <c r="C5" s="36" t="s">
        <v>15</v>
      </c>
      <c r="D5" s="23" t="s">
        <v>1</v>
      </c>
    </row>
    <row r="6" spans="1:4" ht="15.75">
      <c r="B6" s="29">
        <v>44652</v>
      </c>
      <c r="C6" s="31">
        <v>4658.92</v>
      </c>
      <c r="D6" s="13">
        <f>3625+438</f>
        <v>4063</v>
      </c>
    </row>
    <row r="7" spans="1:4" ht="15.75">
      <c r="B7" s="28">
        <v>44682</v>
      </c>
      <c r="C7" s="30">
        <v>4024.46</v>
      </c>
      <c r="D7" s="14">
        <f>441+3276</f>
        <v>3717</v>
      </c>
    </row>
    <row r="8" spans="1:4" ht="15.75">
      <c r="B8" s="29">
        <v>44713</v>
      </c>
      <c r="C8" s="31">
        <v>5157.21</v>
      </c>
      <c r="D8" s="13">
        <f>749+4559</f>
        <v>5308</v>
      </c>
    </row>
    <row r="9" spans="1:4" ht="15.75">
      <c r="B9" s="28">
        <v>44743</v>
      </c>
      <c r="C9" s="30">
        <v>6380.88</v>
      </c>
      <c r="D9" s="14">
        <f>7156+671</f>
        <v>7827</v>
      </c>
    </row>
    <row r="10" spans="1:4" ht="15.75">
      <c r="B10" s="29">
        <v>44774</v>
      </c>
      <c r="C10" s="31">
        <v>5387.05</v>
      </c>
      <c r="D10" s="13">
        <f>399+6543</f>
        <v>6942</v>
      </c>
    </row>
    <row r="11" spans="1:4" ht="15.75">
      <c r="B11" s="28">
        <v>44805</v>
      </c>
      <c r="C11" s="32">
        <v>8365.02</v>
      </c>
      <c r="D11" s="14">
        <f>1442+8131</f>
        <v>9573</v>
      </c>
    </row>
    <row r="12" spans="1:4" ht="15.75">
      <c r="B12" s="29">
        <v>44835</v>
      </c>
      <c r="C12" s="31">
        <v>5727.88</v>
      </c>
      <c r="D12" s="13">
        <f>1106+6105</f>
        <v>7211</v>
      </c>
    </row>
    <row r="13" spans="1:4" ht="15.75">
      <c r="B13" s="28">
        <v>44866</v>
      </c>
      <c r="C13" s="30">
        <v>5314.1</v>
      </c>
      <c r="D13" s="14">
        <f>990+5512</f>
        <v>6502</v>
      </c>
    </row>
    <row r="14" spans="1:4" ht="15.75">
      <c r="B14" s="29">
        <v>44896</v>
      </c>
      <c r="C14" s="31">
        <v>6534.64</v>
      </c>
      <c r="D14" s="13">
        <f>1107+6176</f>
        <v>7283</v>
      </c>
    </row>
    <row r="15" spans="1:4" ht="15.75">
      <c r="B15" s="28">
        <v>44927</v>
      </c>
      <c r="C15" s="30">
        <v>4107.1899999999996</v>
      </c>
      <c r="D15" s="14">
        <f>456+4281</f>
        <v>4737</v>
      </c>
    </row>
    <row r="16" spans="1:4" ht="15.75">
      <c r="B16" s="29">
        <v>44958</v>
      </c>
      <c r="C16" s="37">
        <v>5325.34</v>
      </c>
      <c r="D16" s="13">
        <f>470+5834</f>
        <v>6304</v>
      </c>
    </row>
    <row r="17" spans="2:4" ht="16.5" thickBot="1">
      <c r="B17" s="38">
        <v>44986</v>
      </c>
      <c r="C17" s="39">
        <v>9291.9</v>
      </c>
      <c r="D17" s="40">
        <f>1279+6855</f>
        <v>8134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2023-03-23T12:26:29Z</dcterms:modified>
</cp:coreProperties>
</file>