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450" activeTab="13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Gráfico" sheetId="9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9"/>
  <c r="D13"/>
  <c r="D12"/>
  <c r="D11"/>
  <c r="D10"/>
  <c r="D9"/>
  <c r="D8"/>
  <c r="D7"/>
  <c r="D6"/>
  <c r="D17"/>
  <c r="D16"/>
  <c r="D15"/>
  <c r="D6" i="14"/>
  <c r="D7"/>
  <c r="D8"/>
  <c r="D17" i="13"/>
  <c r="D18"/>
  <c r="D16"/>
  <c r="D15"/>
  <c r="D14"/>
  <c r="D13"/>
  <c r="D12"/>
  <c r="D11"/>
  <c r="D10"/>
  <c r="D9"/>
  <c r="D8"/>
  <c r="D6"/>
  <c r="D7"/>
  <c r="C18" i="14"/>
  <c r="D18" l="1"/>
  <c r="C20" i="1"/>
  <c r="C18" i="13" l="1"/>
  <c r="D17" i="12"/>
  <c r="D16"/>
  <c r="D15"/>
  <c r="D14"/>
  <c r="D13"/>
  <c r="D12"/>
  <c r="D11"/>
  <c r="D9"/>
  <c r="D10"/>
  <c r="D8"/>
  <c r="D7"/>
  <c r="D6"/>
  <c r="C18"/>
  <c r="C19" i="1" s="1"/>
  <c r="D17" i="11"/>
  <c r="D16"/>
  <c r="D15"/>
  <c r="D14"/>
  <c r="D13"/>
  <c r="D12"/>
  <c r="D10"/>
  <c r="D11"/>
  <c r="D18" i="12" l="1"/>
  <c r="D19" i="1" s="1"/>
  <c r="D9" i="11"/>
  <c r="D8" l="1"/>
  <c r="D7"/>
  <c r="D6"/>
  <c r="D18" s="1"/>
  <c r="D18" i="1" s="1"/>
  <c r="C18" i="11"/>
  <c r="C18" i="1" s="1"/>
  <c r="D17" i="10"/>
  <c r="D16"/>
  <c r="D15"/>
  <c r="D14"/>
  <c r="D13"/>
  <c r="D12"/>
  <c r="D11"/>
  <c r="D10"/>
  <c r="C18" i="4"/>
  <c r="C12" i="1" s="1"/>
  <c r="D9" i="10"/>
  <c r="D8"/>
  <c r="D7"/>
  <c r="D18" l="1"/>
  <c r="D17" i="1" s="1"/>
  <c r="C18" i="10"/>
  <c r="C17" i="1" s="1"/>
  <c r="D18" i="6"/>
  <c r="C18"/>
  <c r="D18" i="8" l="1"/>
  <c r="C18"/>
</calcChain>
</file>

<file path=xl/sharedStrings.xml><?xml version="1.0" encoding="utf-8"?>
<sst xmlns="http://schemas.openxmlformats.org/spreadsheetml/2006/main" count="212" uniqueCount="20">
  <si>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</si>
  <si>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</si>
  <si>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</si>
  <si>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</si>
  <si>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</si>
  <si>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</si>
  <si>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</si>
  <si>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</si>
  <si>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</si>
  <si>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</si>
  <si>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</si>
  <si>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</si>
  <si>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</si>
  <si>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</si>
  <si>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</si>
  <si>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</si>
  <si>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</si>
  <si>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</si>
  <si>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</si>
  <si>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Campus Anglo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</si>
</sst>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4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4" fontId="12" fillId="3" borderId="1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" fontId="12" fillId="3" borderId="0" xfId="0" applyNumberFormat="1" applyFont="1" applyFill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" fontId="13" fillId="3" borderId="0" xfId="0" applyNumberFormat="1" applyFont="1" applyFill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/>
    </xf>
    <xf numFmtId="17" fontId="13" fillId="3" borderId="1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/>
    </xf>
    <xf numFmtId="17" fontId="13" fillId="3" borderId="3" xfId="0" applyNumberFormat="1" applyFont="1" applyFill="1" applyBorder="1" applyAlignment="1">
      <alignment horizontal="center"/>
    </xf>
    <xf numFmtId="165" fontId="13" fillId="3" borderId="4" xfId="0" applyNumberFormat="1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1148820570301456E-2"/>
          <c:y val="5.6124059849024313E-2"/>
          <c:w val="0.9371637657059313"/>
          <c:h val="0.82231202063488684"/>
        </c:manualLayout>
      </c:layout>
      <c:lineChart>
        <c:grouping val="standar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 w="2222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9.0919195776000862E-3"/>
                  <c:y val="-9.2903308665369423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FF3-4CC1-B7CD-7700A3426107}"/>
                </c:ext>
              </c:extLst>
            </c:dLbl>
            <c:dLbl>
              <c:idx val="1"/>
              <c:layout>
                <c:manualLayout>
                  <c:x val="-1.0986475953395781E-2"/>
                  <c:y val="2.11184147949727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F3-4CC1-B7CD-7700A3426107}"/>
                </c:ext>
              </c:extLst>
            </c:dLbl>
            <c:dLbl>
              <c:idx val="2"/>
              <c:layout>
                <c:manualLayout>
                  <c:x val="-3.0159567839448669E-2"/>
                  <c:y val="3.582850720746385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F3-4CC1-B7CD-7700A3426107}"/>
                </c:ext>
              </c:extLst>
            </c:dLbl>
            <c:dLbl>
              <c:idx val="3"/>
              <c:layout>
                <c:manualLayout>
                  <c:x val="-3.6233991795522592E-2"/>
                  <c:y val="5.02759193983033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F3-4CC1-B7CD-7700A3426107}"/>
                </c:ext>
              </c:extLst>
            </c:dLbl>
            <c:dLbl>
              <c:idx val="4"/>
              <c:layout>
                <c:manualLayout>
                  <c:x val="-5.293999674647519E-2"/>
                  <c:y val="-3.68158037380169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F3-4CC1-B7CD-7700A3426107}"/>
                </c:ext>
              </c:extLst>
            </c:dLbl>
            <c:dLbl>
              <c:idx val="5"/>
              <c:layout>
                <c:manualLayout>
                  <c:x val="-5.2262583735774977E-2"/>
                  <c:y val="3.735831829415944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F3-4CC1-B7CD-7700A3426107}"/>
                </c:ext>
              </c:extLst>
            </c:dLbl>
            <c:dLbl>
              <c:idx val="6"/>
              <c:layout>
                <c:manualLayout>
                  <c:x val="-3.1595028419782401E-2"/>
                  <c:y val="3.56060127247741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F3-4CC1-B7CD-7700A3426107}"/>
                </c:ext>
              </c:extLst>
            </c:dLbl>
            <c:dLbl>
              <c:idx val="7"/>
              <c:layout>
                <c:manualLayout>
                  <c:x val="-4.4605534391457306E-2"/>
                  <c:y val="7.398310239850643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F3-4CC1-B7CD-7700A3426107}"/>
                </c:ext>
              </c:extLst>
            </c:dLbl>
            <c:dLbl>
              <c:idx val="8"/>
              <c:layout>
                <c:manualLayout>
                  <c:x val="-4.7201847225156059E-2"/>
                  <c:y val="-5.636230480107763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F3-4CC1-B7CD-7700A3426107}"/>
                </c:ext>
              </c:extLst>
            </c:dLbl>
            <c:dLbl>
              <c:idx val="9"/>
              <c:layout>
                <c:manualLayout>
                  <c:x val="-4.8169746589261889E-2"/>
                  <c:y val="4.051425398844533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F3-4CC1-B7CD-7700A3426107}"/>
                </c:ext>
              </c:extLst>
            </c:dLbl>
            <c:dLbl>
              <c:idx val="10"/>
              <c:layout>
                <c:manualLayout>
                  <c:x val="-4.6434986560999945E-2"/>
                  <c:y val="-3.28170790818934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F3-4CC1-B7CD-7700A3426107}"/>
                </c:ext>
              </c:extLst>
            </c:dLbl>
            <c:dLbl>
              <c:idx val="11"/>
              <c:layout>
                <c:manualLayout>
                  <c:x val="-6.8187762376141464E-2"/>
                  <c:y val="5.183210854426356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94-41AB-9992-CB03944161C2}"/>
                </c:ext>
              </c:extLst>
            </c:dLbl>
            <c:dLbl>
              <c:idx val="12"/>
              <c:layout>
                <c:manualLayout>
                  <c:x val="-5.2193661060855434E-2"/>
                  <c:y val="3.97506571053581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9F-4F1E-AF11-6E9CCABD723F}"/>
                </c:ext>
              </c:extLst>
            </c:dLbl>
            <c:dLbl>
              <c:idx val="13"/>
              <c:layout>
                <c:manualLayout>
                  <c:x val="-1.8210219228022895E-2"/>
                  <c:y val="4.254240967404271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0-4652-A0AE-97334B767C22}"/>
                </c:ext>
              </c:extLst>
            </c:dLbl>
            <c:dLbl>
              <c:idx val="14"/>
              <c:layout>
                <c:manualLayout>
                  <c:x val="1.263823064770932E-3"/>
                  <c:y val="1.7612014259722149E-2"/>
                </c:manualLayout>
              </c:layout>
              <c:dLblPos val="t"/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HISTORICO!$B$6:$B$20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HISTORICO!$C$6:$C$20</c:f>
              <c:numCache>
                <c:formatCode>"R$"\ #,##0.00</c:formatCode>
                <c:ptCount val="15"/>
                <c:pt idx="0">
                  <c:v>7863.21</c:v>
                </c:pt>
                <c:pt idx="1">
                  <c:v>93422.77</c:v>
                </c:pt>
                <c:pt idx="2">
                  <c:v>187090.61</c:v>
                </c:pt>
                <c:pt idx="3">
                  <c:v>308529.84000000003</c:v>
                </c:pt>
                <c:pt idx="4">
                  <c:v>386798.85</c:v>
                </c:pt>
                <c:pt idx="5">
                  <c:v>337580.27</c:v>
                </c:pt>
                <c:pt idx="6">
                  <c:v>369877.29000000004</c:v>
                </c:pt>
                <c:pt idx="7">
                  <c:v>595757.89</c:v>
                </c:pt>
                <c:pt idx="8">
                  <c:v>674240.93</c:v>
                </c:pt>
                <c:pt idx="9">
                  <c:v>657626.76</c:v>
                </c:pt>
                <c:pt idx="10">
                  <c:v>938531.33</c:v>
                </c:pt>
                <c:pt idx="11">
                  <c:v>917562.06</c:v>
                </c:pt>
                <c:pt idx="12">
                  <c:v>485652.58</c:v>
                </c:pt>
                <c:pt idx="13">
                  <c:v>430551.20999999996</c:v>
                </c:pt>
                <c:pt idx="14">
                  <c:v>596467.62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F3-4CC1-B7CD-7700A342610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  <a:round/>
              </a:ln>
              <a:effectLst/>
            </c:spPr>
          </c:marker>
          <c:dLbls>
            <c:dLbl>
              <c:idx val="12"/>
              <c:layout>
                <c:manualLayout>
                  <c:x val="-2.2784483114448795E-2"/>
                  <c:y val="-1.49197376851662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9F-4F1E-AF11-6E9CCABD7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HISTORICO!$B$6:$B$20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HISTORICO!$D$6:$D$20</c:f>
              <c:numCache>
                <c:formatCode>#,##0</c:formatCode>
                <c:ptCount val="15"/>
                <c:pt idx="0">
                  <c:v>19400</c:v>
                </c:pt>
                <c:pt idx="1">
                  <c:v>226087</c:v>
                </c:pt>
                <c:pt idx="2">
                  <c:v>373844</c:v>
                </c:pt>
                <c:pt idx="3">
                  <c:v>588384</c:v>
                </c:pt>
                <c:pt idx="4">
                  <c:v>723745</c:v>
                </c:pt>
                <c:pt idx="5">
                  <c:v>893908</c:v>
                </c:pt>
                <c:pt idx="6">
                  <c:v>981400</c:v>
                </c:pt>
                <c:pt idx="7">
                  <c:v>925499</c:v>
                </c:pt>
                <c:pt idx="8">
                  <c:v>1021510</c:v>
                </c:pt>
                <c:pt idx="9">
                  <c:v>1050113</c:v>
                </c:pt>
                <c:pt idx="10">
                  <c:v>1140625</c:v>
                </c:pt>
                <c:pt idx="11">
                  <c:v>1054438</c:v>
                </c:pt>
                <c:pt idx="12">
                  <c:v>578213</c:v>
                </c:pt>
                <c:pt idx="13">
                  <c:v>502751</c:v>
                </c:pt>
                <c:pt idx="14" formatCode="General">
                  <c:v>698659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F3-4CC1-B7CD-7700A3426107}"/>
            </c:ext>
          </c:extLst>
        </c:ser>
        <c:dLbls>
          <c:showVal val="1"/>
        </c:dLbls>
        <c:marker val="1"/>
        <c:axId val="119535488"/>
        <c:axId val="119537024"/>
      </c:lineChart>
      <c:catAx>
        <c:axId val="1195354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ysClr val="windowText" lastClr="000000"/>
                </a:solidFill>
                <a:latin typeface="Tw Cen MT" pitchFamily="34" charset="0"/>
                <a:ea typeface="+mn-ea"/>
                <a:cs typeface="+mn-cs"/>
              </a:defRPr>
            </a:pPr>
            <a:endParaRPr lang="pt-BR"/>
          </a:p>
        </c:txPr>
        <c:crossAx val="119537024"/>
        <c:crosses val="autoZero"/>
        <c:auto val="1"/>
        <c:lblAlgn val="ctr"/>
        <c:lblOffset val="100"/>
      </c:catAx>
      <c:valAx>
        <c:axId val="119537024"/>
        <c:scaling>
          <c:orientation val="minMax"/>
        </c:scaling>
        <c:delete val="1"/>
        <c:axPos val="l"/>
        <c:numFmt formatCode="&quot;R$&quot;\ #,##0.00" sourceLinked="1"/>
        <c:majorTickMark val="none"/>
        <c:tickLblPos val="nextTo"/>
        <c:crossAx val="11953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2286815211928312E-2"/>
          <c:y val="5.2353477015497994E-2"/>
          <c:w val="0.21742236186562647"/>
          <c:h val="0.12219486905496046"/>
        </c:manualLayout>
      </c:layout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1718257440042209E-2"/>
          <c:y val="5.6419560661975385E-2"/>
          <c:w val="0.96009070294784582"/>
          <c:h val="0.78429527701822033"/>
        </c:manualLayout>
      </c:layout>
      <c:lineChart>
        <c:grouping val="standar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959854662295328E-2"/>
                  <c:y val="-5.400299049669026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F-4475-A9B1-72B8F9527C87}"/>
                </c:ext>
              </c:extLst>
            </c:dLbl>
            <c:dLbl>
              <c:idx val="1"/>
              <c:layout>
                <c:manualLayout>
                  <c:x val="-6.1861929180560597E-2"/>
                  <c:y val="8.639190223613371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4C-445A-A3BC-74EC43240B9F}"/>
                </c:ext>
              </c:extLst>
            </c:dLbl>
            <c:dLbl>
              <c:idx val="2"/>
              <c:layout>
                <c:manualLayout>
                  <c:x val="-4.9741486940466963E-2"/>
                  <c:y val="5.384212603627918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4C-445A-A3BC-74EC43240B9F}"/>
                </c:ext>
              </c:extLst>
            </c:dLbl>
            <c:dLbl>
              <c:idx val="3"/>
              <c:layout>
                <c:manualLayout>
                  <c:x val="-5.6489042072587904E-2"/>
                  <c:y val="-4.720097303952665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4C-445A-A3BC-74EC43240B9F}"/>
                </c:ext>
              </c:extLst>
            </c:dLbl>
            <c:dLbl>
              <c:idx val="4"/>
              <c:layout>
                <c:manualLayout>
                  <c:x val="-5.7629949281250877E-2"/>
                  <c:y val="5.252737406202687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4C-445A-A3BC-74EC43240B9F}"/>
                </c:ext>
              </c:extLst>
            </c:dLbl>
            <c:dLbl>
              <c:idx val="5"/>
              <c:layout>
                <c:manualLayout>
                  <c:x val="-6.8370741913488575E-2"/>
                  <c:y val="-3.22312017864452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4C-445A-A3BC-74EC43240B9F}"/>
                </c:ext>
              </c:extLst>
            </c:dLbl>
            <c:dLbl>
              <c:idx val="6"/>
              <c:layout>
                <c:manualLayout>
                  <c:x val="-6.5969244947584341E-2"/>
                  <c:y val="5.687921188720969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4C-445A-A3BC-74EC43240B9F}"/>
                </c:ext>
              </c:extLst>
            </c:dLbl>
            <c:dLbl>
              <c:idx val="7"/>
              <c:layout>
                <c:manualLayout>
                  <c:x val="-5.6376333741200498E-2"/>
                  <c:y val="5.287342311074360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4C-445A-A3BC-74EC43240B9F}"/>
                </c:ext>
              </c:extLst>
            </c:dLbl>
            <c:dLbl>
              <c:idx val="8"/>
              <c:layout>
                <c:manualLayout>
                  <c:x val="-6.5959281780168938E-2"/>
                  <c:y val="-2.48818352491549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4C-445A-A3BC-74EC43240B9F}"/>
                </c:ext>
              </c:extLst>
            </c:dLbl>
            <c:dLbl>
              <c:idx val="9"/>
              <c:layout>
                <c:manualLayout>
                  <c:x val="-5.2254695921017003E-2"/>
                  <c:y val="5.586181957835704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E-42D7-BAB7-0E6104FA21D4}"/>
                </c:ext>
              </c:extLst>
            </c:dLbl>
            <c:dLbl>
              <c:idx val="10"/>
              <c:layout>
                <c:manualLayout>
                  <c:x val="-3.6639050011986828E-2"/>
                  <c:y val="4.010273143347007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4C-445A-A3BC-74EC43240B9F}"/>
                </c:ext>
              </c:extLst>
            </c:dLbl>
            <c:dLbl>
              <c:idx val="11"/>
              <c:layout>
                <c:manualLayout>
                  <c:x val="-5.9483845658082771E-3"/>
                  <c:y val="0.13876244538592966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8E-474E-8D8A-E6BC53CCC2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Gráfico!$C$6:$C$17</c:f>
              <c:numCache>
                <c:formatCode>"R$"#,##0.00</c:formatCode>
                <c:ptCount val="12"/>
                <c:pt idx="0">
                  <c:v>46608.49</c:v>
                </c:pt>
                <c:pt idx="1">
                  <c:v>44839.49</c:v>
                </c:pt>
                <c:pt idx="2">
                  <c:v>42253.01</c:v>
                </c:pt>
                <c:pt idx="3">
                  <c:v>51286.55</c:v>
                </c:pt>
                <c:pt idx="4">
                  <c:v>48692.25</c:v>
                </c:pt>
                <c:pt idx="5">
                  <c:v>62226.9</c:v>
                </c:pt>
                <c:pt idx="6">
                  <c:v>47077.56</c:v>
                </c:pt>
                <c:pt idx="7">
                  <c:v>43593.58</c:v>
                </c:pt>
                <c:pt idx="8">
                  <c:v>52392.72</c:v>
                </c:pt>
                <c:pt idx="9">
                  <c:v>45717.85</c:v>
                </c:pt>
                <c:pt idx="10">
                  <c:v>52840.95</c:v>
                </c:pt>
                <c:pt idx="11">
                  <c:v>82104.92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4C-445A-A3BC-74EC43240B9F}"/>
            </c:ext>
          </c:extLst>
        </c:ser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817773667971256E-3"/>
                  <c:y val="2.2471798174583942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3.6197432616296627E-3"/>
                  <c:y val="-3.6272152193602284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EF-4626-8AE0-7710234BF40F}"/>
                </c:ext>
              </c:extLst>
            </c:dLbl>
            <c:dLbl>
              <c:idx val="2"/>
              <c:layout>
                <c:manualLayout>
                  <c:x val="-3.7295249125887747E-2"/>
                  <c:y val="-8.0969368882101624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09-4C85-A684-32C9EC5936D6}"/>
                </c:ext>
              </c:extLst>
            </c:dLbl>
            <c:dLbl>
              <c:idx val="3"/>
              <c:layout>
                <c:manualLayout>
                  <c:x val="-3.9059424465937312E-2"/>
                  <c:y val="-1.15042675204284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1A-42F9-B884-A51B7F725BA1}"/>
                </c:ext>
              </c:extLst>
            </c:dLbl>
            <c:dLbl>
              <c:idx val="4"/>
              <c:layout>
                <c:manualLayout>
                  <c:x val="-4.9463973050182804E-2"/>
                  <c:y val="3.4278989747526205E-4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E-42D7-BAB7-0E6104FA21D4}"/>
                </c:ext>
              </c:extLst>
            </c:dLbl>
            <c:dLbl>
              <c:idx val="5"/>
              <c:layout>
                <c:manualLayout>
                  <c:x val="-3.5583724986262284E-2"/>
                  <c:y val="1.510690391811209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A-42F9-B884-A51B7F725BA1}"/>
                </c:ext>
              </c:extLst>
            </c:dLbl>
            <c:dLbl>
              <c:idx val="6"/>
              <c:layout>
                <c:manualLayout>
                  <c:x val="-5.6395291290799357E-2"/>
                  <c:y val="1.133945446931471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3-4260-8986-50760D3C648C}"/>
                </c:ext>
              </c:extLst>
            </c:dLbl>
            <c:dLbl>
              <c:idx val="7"/>
              <c:layout>
                <c:manualLayout>
                  <c:x val="-4.0120803404912454E-2"/>
                  <c:y val="3.6277693065074623E-4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3-4260-8986-50760D3C648C}"/>
                </c:ext>
              </c:extLst>
            </c:dLbl>
            <c:dLbl>
              <c:idx val="8"/>
              <c:layout>
                <c:manualLayout>
                  <c:x val="-5.2941176470588207E-2"/>
                  <c:y val="-6.9266468152884652E-17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1B-4411-B329-515B3ABEBA80}"/>
                </c:ext>
              </c:extLst>
            </c:dLbl>
            <c:dLbl>
              <c:idx val="9"/>
              <c:layout>
                <c:manualLayout>
                  <c:x val="-4.0794724969633968E-2"/>
                  <c:y val="-1.519899614819139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4C-445A-A3BC-74EC43240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42982</c:v>
                </c:pt>
                <c:pt idx="1">
                  <c:v>47935</c:v>
                </c:pt>
                <c:pt idx="2">
                  <c:v>50545</c:v>
                </c:pt>
                <c:pt idx="3">
                  <c:v>68274</c:v>
                </c:pt>
                <c:pt idx="4">
                  <c:v>66740</c:v>
                </c:pt>
                <c:pt idx="5">
                  <c:v>79763</c:v>
                </c:pt>
                <c:pt idx="6">
                  <c:v>64512</c:v>
                </c:pt>
                <c:pt idx="7">
                  <c:v>58139</c:v>
                </c:pt>
                <c:pt idx="8">
                  <c:v>65498</c:v>
                </c:pt>
                <c:pt idx="9">
                  <c:v>57540</c:v>
                </c:pt>
                <c:pt idx="10">
                  <c:v>62900</c:v>
                </c:pt>
                <c:pt idx="11">
                  <c:v>82613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4C-445A-A3BC-74EC43240B9F}"/>
            </c:ext>
          </c:extLst>
        </c:ser>
        <c:marker val="1"/>
        <c:axId val="120582528"/>
        <c:axId val="120584064"/>
      </c:lineChart>
      <c:dateAx>
        <c:axId val="1205825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mmm/yy" sourceLinked="1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20584064"/>
        <c:crosses val="autoZero"/>
        <c:auto val="1"/>
        <c:lblOffset val="100"/>
        <c:baseTimeUnit val="months"/>
      </c:dateAx>
      <c:valAx>
        <c:axId val="120584064"/>
        <c:scaling>
          <c:orientation val="minMax"/>
        </c:scaling>
        <c:delete val="1"/>
        <c:axPos val="l"/>
        <c:numFmt formatCode="&quot;R$&quot;#,##0.00" sourceLinked="1"/>
        <c:majorTickMark val="none"/>
        <c:tickLblPos val="nextTo"/>
        <c:crossAx val="12058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736427519513809E-2"/>
          <c:y val="5.9102039989683046E-2"/>
          <c:w val="0.27152648776045907"/>
          <c:h val="0.14673448366612268"/>
        </c:manualLayout>
      </c:layout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123824</xdr:rowOff>
    </xdr:from>
    <xdr:to>
      <xdr:col>17</xdr:col>
      <xdr:colOff>609600</xdr:colOff>
      <xdr:row>21</xdr:row>
      <xdr:rowOff>97491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8244D54-FD0F-4409-816C-C0821A2E2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147634</xdr:rowOff>
    </xdr:from>
    <xdr:to>
      <xdr:col>17</xdr:col>
      <xdr:colOff>266700</xdr:colOff>
      <xdr:row>19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DB8990B-1EB8-4336-ADB2-9DD808B1E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workbookViewId="0">
      <selection activeCell="D29" sqref="D29"/>
    </sheetView>
  </sheetViews>
  <sheetFormatPr defaultColWidth="9.140625" defaultRowHeight="14.25"/>
  <cols>
    <col min="1" max="1" width="8.28515625" style="4" customWidth="1"/>
    <col min="2" max="2" width="21.5703125" style="4" customWidth="1"/>
    <col min="3" max="3" width="23.85546875" style="4" customWidth="1"/>
    <col min="4" max="4" width="27.42578125" style="4" customWidth="1"/>
    <col min="5" max="6" width="22.7109375" style="4" customWidth="1"/>
    <col min="7" max="16384" width="9.140625" style="4"/>
  </cols>
  <sheetData>
    <row r="3" spans="1:6" ht="15" thickBot="1">
      <c r="F3" s="5"/>
    </row>
    <row r="4" spans="1:6" ht="27.75" customHeight="1" thickBot="1">
      <c r="A4" s="6"/>
      <c r="B4" s="53" t="s">
        <v>19</v>
      </c>
      <c r="C4" s="54"/>
      <c r="D4" s="55"/>
      <c r="F4" s="7"/>
    </row>
    <row r="5" spans="1:6" ht="20.25" thickTop="1" thickBot="1">
      <c r="A5" s="8"/>
      <c r="B5" s="24" t="s">
        <v>0</v>
      </c>
      <c r="C5" s="52" t="s">
        <v>17</v>
      </c>
      <c r="D5" s="26" t="s">
        <v>1</v>
      </c>
    </row>
    <row r="6" spans="1:6" ht="15.75">
      <c r="A6" s="43"/>
      <c r="B6" s="44">
        <v>2008</v>
      </c>
      <c r="C6" s="47">
        <v>7863.21</v>
      </c>
      <c r="D6" s="36">
        <v>19400</v>
      </c>
    </row>
    <row r="7" spans="1:6" ht="15.75">
      <c r="A7" s="43"/>
      <c r="B7" s="24">
        <v>2009</v>
      </c>
      <c r="C7" s="41">
        <v>93422.77</v>
      </c>
      <c r="D7" s="26">
        <v>226087</v>
      </c>
    </row>
    <row r="8" spans="1:6" ht="15.75">
      <c r="A8" s="43"/>
      <c r="B8" s="27">
        <v>2010</v>
      </c>
      <c r="C8" s="40">
        <v>187090.61</v>
      </c>
      <c r="D8" s="29">
        <v>373844</v>
      </c>
    </row>
    <row r="9" spans="1:6" ht="15.75">
      <c r="A9" s="43"/>
      <c r="B9" s="24">
        <v>2011</v>
      </c>
      <c r="C9" s="41">
        <v>308529.84000000003</v>
      </c>
      <c r="D9" s="26">
        <v>588384</v>
      </c>
    </row>
    <row r="10" spans="1:6" ht="15.75">
      <c r="A10" s="43"/>
      <c r="B10" s="27">
        <v>2012</v>
      </c>
      <c r="C10" s="40">
        <v>386798.85</v>
      </c>
      <c r="D10" s="29">
        <v>723745</v>
      </c>
    </row>
    <row r="11" spans="1:6" ht="15.75">
      <c r="A11" s="43"/>
      <c r="B11" s="24">
        <v>2013</v>
      </c>
      <c r="C11" s="41">
        <v>337580.27</v>
      </c>
      <c r="D11" s="26">
        <v>893908</v>
      </c>
    </row>
    <row r="12" spans="1:6" ht="15.75">
      <c r="A12" s="43"/>
      <c r="B12" s="27">
        <v>2014</v>
      </c>
      <c r="C12" s="40">
        <f>'2014'!C18</f>
        <v>369877.29000000004</v>
      </c>
      <c r="D12" s="29">
        <v>981400</v>
      </c>
    </row>
    <row r="13" spans="1:6" ht="15.75">
      <c r="A13" s="43"/>
      <c r="B13" s="24">
        <v>2015</v>
      </c>
      <c r="C13" s="41">
        <v>595757.89</v>
      </c>
      <c r="D13" s="26">
        <v>925499</v>
      </c>
    </row>
    <row r="14" spans="1:6" ht="15.75">
      <c r="A14" s="43"/>
      <c r="B14" s="27">
        <v>2016</v>
      </c>
      <c r="C14" s="40">
        <v>674240.93</v>
      </c>
      <c r="D14" s="29">
        <v>1021510</v>
      </c>
    </row>
    <row r="15" spans="1:6" ht="15.75">
      <c r="A15" s="43"/>
      <c r="B15" s="24">
        <v>2017</v>
      </c>
      <c r="C15" s="41">
        <v>657626.76</v>
      </c>
      <c r="D15" s="26">
        <v>1050113</v>
      </c>
    </row>
    <row r="16" spans="1:6" ht="15.75">
      <c r="A16" s="43"/>
      <c r="B16" s="27">
        <v>2018</v>
      </c>
      <c r="C16" s="40">
        <v>938531.33</v>
      </c>
      <c r="D16" s="29">
        <v>1140625</v>
      </c>
    </row>
    <row r="17" spans="1:4" ht="15.75">
      <c r="A17" s="43"/>
      <c r="B17" s="30">
        <v>2019</v>
      </c>
      <c r="C17" s="48">
        <f>'2019'!C18</f>
        <v>917562.06</v>
      </c>
      <c r="D17" s="31">
        <f>'2019'!D18</f>
        <v>1054438</v>
      </c>
    </row>
    <row r="18" spans="1:4" ht="15.75">
      <c r="A18" s="43"/>
      <c r="B18" s="32">
        <v>2020</v>
      </c>
      <c r="C18" s="49">
        <f>'2020'!C18</f>
        <v>485652.58</v>
      </c>
      <c r="D18" s="33">
        <f>'2020'!D18</f>
        <v>578213</v>
      </c>
    </row>
    <row r="19" spans="1:4" ht="15.75">
      <c r="A19" s="43"/>
      <c r="B19" s="30">
        <v>2021</v>
      </c>
      <c r="C19" s="48">
        <f>'2021'!C18</f>
        <v>430551.20999999996</v>
      </c>
      <c r="D19" s="31">
        <f>'2021'!D18</f>
        <v>502751</v>
      </c>
    </row>
    <row r="20" spans="1:4" ht="16.5" thickBot="1">
      <c r="A20" s="43"/>
      <c r="B20" s="45">
        <v>2022</v>
      </c>
      <c r="C20" s="42">
        <f>'2022'!C18</f>
        <v>596467.62</v>
      </c>
      <c r="D20" s="46">
        <v>698659</v>
      </c>
    </row>
    <row r="21" spans="1:4">
      <c r="A21" s="43"/>
      <c r="B21" s="43"/>
      <c r="C21" s="43"/>
      <c r="D21" s="43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53664.08</v>
      </c>
      <c r="D6" s="26">
        <f>5216+63454</f>
        <v>68670</v>
      </c>
    </row>
    <row r="7" spans="1:4" ht="15.75">
      <c r="B7" s="27" t="s">
        <v>5</v>
      </c>
      <c r="C7" s="28">
        <v>53183.199999999997</v>
      </c>
      <c r="D7" s="29">
        <f>4760+68233</f>
        <v>72993</v>
      </c>
    </row>
    <row r="8" spans="1:4" ht="15.75">
      <c r="B8" s="24" t="s">
        <v>6</v>
      </c>
      <c r="C8" s="25">
        <v>62439.5</v>
      </c>
      <c r="D8" s="26">
        <f>7112+71685</f>
        <v>78797</v>
      </c>
    </row>
    <row r="9" spans="1:4" ht="15.75">
      <c r="B9" s="27" t="s">
        <v>7</v>
      </c>
      <c r="C9" s="28">
        <v>39970.29</v>
      </c>
      <c r="D9" s="29">
        <f>4172+40469</f>
        <v>44641</v>
      </c>
    </row>
    <row r="10" spans="1:4" ht="15.75">
      <c r="B10" s="24" t="s">
        <v>8</v>
      </c>
      <c r="C10" s="25">
        <v>41095.58</v>
      </c>
      <c r="D10" s="26">
        <f>4566+39966</f>
        <v>44532</v>
      </c>
    </row>
    <row r="11" spans="1:4" ht="15.75">
      <c r="B11" s="27" t="s">
        <v>9</v>
      </c>
      <c r="C11" s="28">
        <v>36844.97</v>
      </c>
      <c r="D11" s="29">
        <f>4114+35786</f>
        <v>39900</v>
      </c>
    </row>
    <row r="12" spans="1:4" ht="15.75">
      <c r="B12" s="24" t="s">
        <v>10</v>
      </c>
      <c r="C12" s="25">
        <v>38654.47</v>
      </c>
      <c r="D12" s="26">
        <f>38852+4319</f>
        <v>43171</v>
      </c>
    </row>
    <row r="13" spans="1:4" ht="15.75">
      <c r="B13" s="27" t="s">
        <v>11</v>
      </c>
      <c r="C13" s="28">
        <v>39081.86</v>
      </c>
      <c r="D13" s="29">
        <f>37656+4571</f>
        <v>42227</v>
      </c>
    </row>
    <row r="14" spans="1:4" ht="15.75">
      <c r="B14" s="24" t="s">
        <v>12</v>
      </c>
      <c r="C14" s="25">
        <v>37781.879999999997</v>
      </c>
      <c r="D14" s="26">
        <f>38200+3886</f>
        <v>42086</v>
      </c>
    </row>
    <row r="15" spans="1:4" ht="15.75">
      <c r="B15" s="27" t="s">
        <v>13</v>
      </c>
      <c r="C15" s="28">
        <v>36183.9</v>
      </c>
      <c r="D15" s="29">
        <f>36427+3855</f>
        <v>40282</v>
      </c>
    </row>
    <row r="16" spans="1:4" ht="15.75">
      <c r="B16" s="24" t="s">
        <v>14</v>
      </c>
      <c r="C16" s="25">
        <v>16911.46</v>
      </c>
      <c r="D16" s="26">
        <f>19254+1893</f>
        <v>21147</v>
      </c>
    </row>
    <row r="17" spans="2:4" ht="15.75">
      <c r="B17" s="27" t="s">
        <v>15</v>
      </c>
      <c r="C17" s="28">
        <v>29841.39</v>
      </c>
      <c r="D17" s="29">
        <f>36082+3685</f>
        <v>39767</v>
      </c>
    </row>
    <row r="18" spans="2:4" ht="16.5" thickBot="1">
      <c r="B18" s="10" t="s">
        <v>16</v>
      </c>
      <c r="C18" s="16">
        <f>SUM(C6:C17)</f>
        <v>485652.58</v>
      </c>
      <c r="D18" s="17">
        <f>SUM(D6:D17)</f>
        <v>578213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35658.379999999997</v>
      </c>
      <c r="D6" s="26">
        <f>36930+3492</f>
        <v>40422</v>
      </c>
    </row>
    <row r="7" spans="1:4" ht="15.75">
      <c r="B7" s="27" t="s">
        <v>5</v>
      </c>
      <c r="C7" s="28">
        <v>33110.19</v>
      </c>
      <c r="D7" s="29">
        <f>44858+3799</f>
        <v>48657</v>
      </c>
    </row>
    <row r="8" spans="1:4" ht="15.75">
      <c r="B8" s="24" t="s">
        <v>6</v>
      </c>
      <c r="C8" s="25">
        <v>32436.17</v>
      </c>
      <c r="D8" s="26">
        <f>37684+3503</f>
        <v>41187</v>
      </c>
    </row>
    <row r="9" spans="1:4" ht="15.75">
      <c r="B9" s="27" t="s">
        <v>7</v>
      </c>
      <c r="C9" s="28">
        <v>34059.03</v>
      </c>
      <c r="D9" s="29">
        <f>37287+4166</f>
        <v>41453</v>
      </c>
    </row>
    <row r="10" spans="1:4" ht="15.75">
      <c r="B10" s="24" t="s">
        <v>8</v>
      </c>
      <c r="C10" s="25">
        <v>29753.759999999998</v>
      </c>
      <c r="D10" s="26">
        <f>34926+3656</f>
        <v>38582</v>
      </c>
    </row>
    <row r="11" spans="1:4" ht="15.75">
      <c r="B11" s="27" t="s">
        <v>9</v>
      </c>
      <c r="C11" s="28">
        <v>30247.18</v>
      </c>
      <c r="D11" s="29">
        <f>33693+3822</f>
        <v>37515</v>
      </c>
    </row>
    <row r="12" spans="1:4" ht="15.75">
      <c r="B12" s="24" t="s">
        <v>10</v>
      </c>
      <c r="C12" s="25">
        <v>35575.53</v>
      </c>
      <c r="D12" s="26">
        <f>39832+4281</f>
        <v>44113</v>
      </c>
    </row>
    <row r="13" spans="1:4" ht="15.75">
      <c r="B13" s="27" t="s">
        <v>11</v>
      </c>
      <c r="C13" s="28">
        <v>41232.080000000002</v>
      </c>
      <c r="D13" s="29">
        <f>43175+4532</f>
        <v>47707</v>
      </c>
    </row>
    <row r="14" spans="1:4" ht="15.75">
      <c r="B14" s="24" t="s">
        <v>12</v>
      </c>
      <c r="C14" s="25">
        <v>41321.660000000003</v>
      </c>
      <c r="D14" s="26">
        <f>42119+4318</f>
        <v>46437</v>
      </c>
    </row>
    <row r="15" spans="1:4" ht="15.75">
      <c r="B15" s="27" t="s">
        <v>13</v>
      </c>
      <c r="C15" s="28">
        <v>40999.040000000001</v>
      </c>
      <c r="D15" s="29">
        <f>38032+3953</f>
        <v>41985</v>
      </c>
    </row>
    <row r="16" spans="1:4" ht="15.75">
      <c r="B16" s="24" t="s">
        <v>14</v>
      </c>
      <c r="C16" s="25">
        <v>36446.269999999997</v>
      </c>
      <c r="D16" s="26">
        <f>32484+4027</f>
        <v>36511</v>
      </c>
    </row>
    <row r="17" spans="2:4" ht="15.75">
      <c r="B17" s="27" t="s">
        <v>15</v>
      </c>
      <c r="C17" s="28">
        <v>39711.919999999998</v>
      </c>
      <c r="D17" s="29">
        <f>34512+3670</f>
        <v>38182</v>
      </c>
    </row>
    <row r="18" spans="2:4" ht="16.5" thickBot="1">
      <c r="B18" s="10" t="s">
        <v>16</v>
      </c>
      <c r="C18" s="11">
        <f>SUM(C6:C17)</f>
        <v>430551.20999999996</v>
      </c>
      <c r="D18" s="12">
        <f>SUM(D6:D17)</f>
        <v>502751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48235.08</v>
      </c>
      <c r="D6" s="26">
        <f>41693+4091</f>
        <v>45784</v>
      </c>
    </row>
    <row r="7" spans="1:4" ht="15.75">
      <c r="B7" s="27" t="s">
        <v>5</v>
      </c>
      <c r="C7" s="28">
        <v>57783.21</v>
      </c>
      <c r="D7" s="29">
        <f>52706+4294</f>
        <v>57000</v>
      </c>
    </row>
    <row r="8" spans="1:4" ht="15.75">
      <c r="B8" s="24" t="s">
        <v>6</v>
      </c>
      <c r="C8" s="25">
        <v>51478.78</v>
      </c>
      <c r="D8" s="26">
        <f>47398+4089</f>
        <v>51487</v>
      </c>
    </row>
    <row r="9" spans="1:4" ht="15.75">
      <c r="B9" s="27" t="s">
        <v>7</v>
      </c>
      <c r="C9" s="28">
        <v>46608.49</v>
      </c>
      <c r="D9" s="29">
        <f>3391+39591</f>
        <v>42982</v>
      </c>
    </row>
    <row r="10" spans="1:4" ht="15.75">
      <c r="B10" s="24" t="s">
        <v>8</v>
      </c>
      <c r="C10" s="25">
        <v>44839.49</v>
      </c>
      <c r="D10" s="26">
        <f>5077+42858</f>
        <v>47935</v>
      </c>
    </row>
    <row r="11" spans="1:4" ht="15.75">
      <c r="B11" s="27" t="s">
        <v>9</v>
      </c>
      <c r="C11" s="28">
        <v>42253.01</v>
      </c>
      <c r="D11" s="29">
        <f>5582+44963</f>
        <v>50545</v>
      </c>
    </row>
    <row r="12" spans="1:4" ht="15.75">
      <c r="B12" s="24" t="s">
        <v>10</v>
      </c>
      <c r="C12" s="25">
        <v>51286.55</v>
      </c>
      <c r="D12" s="26">
        <f>5765+62509</f>
        <v>68274</v>
      </c>
    </row>
    <row r="13" spans="1:4" ht="15.75">
      <c r="B13" s="27" t="s">
        <v>11</v>
      </c>
      <c r="C13" s="28">
        <v>48692.25</v>
      </c>
      <c r="D13" s="29">
        <f>5390+61350</f>
        <v>66740</v>
      </c>
    </row>
    <row r="14" spans="1:4" ht="15.75">
      <c r="B14" s="24" t="s">
        <v>12</v>
      </c>
      <c r="C14" s="25">
        <v>62226.9</v>
      </c>
      <c r="D14" s="26">
        <f>9713+70050</f>
        <v>79763</v>
      </c>
    </row>
    <row r="15" spans="1:4" ht="15.75">
      <c r="B15" s="27" t="s">
        <v>13</v>
      </c>
      <c r="C15" s="28">
        <v>47077.56</v>
      </c>
      <c r="D15" s="29">
        <f>8114+56398</f>
        <v>64512</v>
      </c>
    </row>
    <row r="16" spans="1:4" ht="15.75">
      <c r="B16" s="24" t="s">
        <v>14</v>
      </c>
      <c r="C16" s="25">
        <v>43593.58</v>
      </c>
      <c r="D16" s="26">
        <f>7210+50929</f>
        <v>58139</v>
      </c>
    </row>
    <row r="17" spans="2:4" ht="15.75">
      <c r="B17" s="27" t="s">
        <v>15</v>
      </c>
      <c r="C17" s="28">
        <v>52392.72</v>
      </c>
      <c r="D17" s="29">
        <f>7913+57585</f>
        <v>65498</v>
      </c>
    </row>
    <row r="18" spans="2:4" ht="16.5" thickBot="1">
      <c r="B18" s="10" t="s">
        <v>16</v>
      </c>
      <c r="C18" s="11">
        <f>SUM(C6:C17)</f>
        <v>596467.62</v>
      </c>
      <c r="D18" s="17">
        <f>SUM(D6:D17)</f>
        <v>698659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45717.85</v>
      </c>
      <c r="D6" s="26">
        <f>5448+52092</f>
        <v>57540</v>
      </c>
    </row>
    <row r="7" spans="1:4" ht="15.75">
      <c r="B7" s="27" t="s">
        <v>5</v>
      </c>
      <c r="C7" s="50">
        <v>52840.95</v>
      </c>
      <c r="D7" s="51">
        <f>4976+57924</f>
        <v>62900</v>
      </c>
    </row>
    <row r="8" spans="1:4" ht="15.75">
      <c r="B8" s="24" t="s">
        <v>6</v>
      </c>
      <c r="C8" s="25">
        <v>82104.92</v>
      </c>
      <c r="D8" s="26">
        <f>9131+73482</f>
        <v>82613</v>
      </c>
    </row>
    <row r="9" spans="1:4" ht="15.75">
      <c r="B9" s="27" t="s">
        <v>7</v>
      </c>
      <c r="C9" s="28"/>
      <c r="D9" s="29"/>
    </row>
    <row r="10" spans="1:4" ht="15.75">
      <c r="B10" s="24" t="s">
        <v>8</v>
      </c>
      <c r="C10" s="25"/>
      <c r="D10" s="26"/>
    </row>
    <row r="11" spans="1:4" ht="15.75">
      <c r="B11" s="27" t="s">
        <v>9</v>
      </c>
      <c r="C11" s="28"/>
      <c r="D11" s="29"/>
    </row>
    <row r="12" spans="1:4" ht="15.75">
      <c r="B12" s="24" t="s">
        <v>10</v>
      </c>
      <c r="C12" s="25"/>
      <c r="D12" s="26"/>
    </row>
    <row r="13" spans="1:4" ht="15.75">
      <c r="B13" s="27" t="s">
        <v>11</v>
      </c>
      <c r="C13" s="28"/>
      <c r="D13" s="29"/>
    </row>
    <row r="14" spans="1:4" ht="15.75">
      <c r="B14" s="24" t="s">
        <v>12</v>
      </c>
      <c r="C14" s="25"/>
      <c r="D14" s="26"/>
    </row>
    <row r="15" spans="1:4" ht="15.75">
      <c r="B15" s="27" t="s">
        <v>13</v>
      </c>
      <c r="C15" s="28"/>
      <c r="D15" s="29"/>
    </row>
    <row r="16" spans="1:4" ht="15.75">
      <c r="B16" s="24" t="s">
        <v>14</v>
      </c>
      <c r="C16" s="25"/>
      <c r="D16" s="26"/>
    </row>
    <row r="17" spans="2:4" ht="15.75">
      <c r="B17" s="27" t="s">
        <v>15</v>
      </c>
      <c r="C17" s="28"/>
      <c r="D17" s="29"/>
    </row>
    <row r="18" spans="2:4" ht="16.5" thickBot="1">
      <c r="B18" s="10" t="s">
        <v>16</v>
      </c>
      <c r="C18" s="11">
        <f>SUM(C6:C17)</f>
        <v>180663.71999999997</v>
      </c>
      <c r="D18" s="12">
        <f>SUM(D6:D17)</f>
        <v>203053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37" t="s">
        <v>18</v>
      </c>
      <c r="D5" s="15" t="s">
        <v>3</v>
      </c>
    </row>
    <row r="6" spans="1:4" ht="15.75">
      <c r="B6" s="34">
        <v>44652</v>
      </c>
      <c r="C6" s="39">
        <v>46608.49</v>
      </c>
      <c r="D6" s="29">
        <f>3391+39591</f>
        <v>42982</v>
      </c>
    </row>
    <row r="7" spans="1:4" ht="15.75">
      <c r="B7" s="35">
        <v>44682</v>
      </c>
      <c r="C7" s="38">
        <v>44839.49</v>
      </c>
      <c r="D7" s="26">
        <f>5077+42858</f>
        <v>47935</v>
      </c>
    </row>
    <row r="8" spans="1:4" ht="15.75">
      <c r="B8" s="34">
        <v>44713</v>
      </c>
      <c r="C8" s="39">
        <v>42253.01</v>
      </c>
      <c r="D8" s="29">
        <f>5582+44963</f>
        <v>50545</v>
      </c>
    </row>
    <row r="9" spans="1:4" ht="15.75">
      <c r="B9" s="35">
        <v>44743</v>
      </c>
      <c r="C9" s="38">
        <v>51286.55</v>
      </c>
      <c r="D9" s="26">
        <f>5765+62509</f>
        <v>68274</v>
      </c>
    </row>
    <row r="10" spans="1:4" ht="15.75">
      <c r="B10" s="34">
        <v>44774</v>
      </c>
      <c r="C10" s="39">
        <v>48692.25</v>
      </c>
      <c r="D10" s="29">
        <f>5390+61350</f>
        <v>66740</v>
      </c>
    </row>
    <row r="11" spans="1:4" ht="15.75">
      <c r="B11" s="35">
        <v>44805</v>
      </c>
      <c r="C11" s="38">
        <v>62226.9</v>
      </c>
      <c r="D11" s="26">
        <f>9713+70050</f>
        <v>79763</v>
      </c>
    </row>
    <row r="12" spans="1:4" ht="15.75">
      <c r="B12" s="34">
        <v>44835</v>
      </c>
      <c r="C12" s="39">
        <v>47077.56</v>
      </c>
      <c r="D12" s="29">
        <f>8114+56398</f>
        <v>64512</v>
      </c>
    </row>
    <row r="13" spans="1:4" ht="15.75">
      <c r="B13" s="35">
        <v>44866</v>
      </c>
      <c r="C13" s="38">
        <v>43593.58</v>
      </c>
      <c r="D13" s="26">
        <f>7210+50929</f>
        <v>58139</v>
      </c>
    </row>
    <row r="14" spans="1:4" ht="15.75">
      <c r="B14" s="34">
        <v>44896</v>
      </c>
      <c r="C14" s="39">
        <v>52392.72</v>
      </c>
      <c r="D14" s="29">
        <f>7913+57585</f>
        <v>65498</v>
      </c>
    </row>
    <row r="15" spans="1:4" ht="15.75">
      <c r="B15" s="35">
        <v>44927</v>
      </c>
      <c r="C15" s="38">
        <v>45717.85</v>
      </c>
      <c r="D15" s="26">
        <f>5448+52092</f>
        <v>57540</v>
      </c>
    </row>
    <row r="16" spans="1:4" ht="15.75">
      <c r="B16" s="34">
        <v>44958</v>
      </c>
      <c r="C16" s="56">
        <v>52840.95</v>
      </c>
      <c r="D16" s="51">
        <f>4976+57924</f>
        <v>62900</v>
      </c>
    </row>
    <row r="17" spans="2:4" ht="16.5" thickBot="1">
      <c r="B17" s="57">
        <v>44986</v>
      </c>
      <c r="C17" s="58">
        <v>82104.92</v>
      </c>
      <c r="D17" s="59">
        <f>9131+73482</f>
        <v>82613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4"/>
      <c r="C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28224.76</v>
      </c>
      <c r="D6" s="26">
        <v>45984</v>
      </c>
    </row>
    <row r="7" spans="1:4" ht="15.75">
      <c r="B7" s="27" t="s">
        <v>5</v>
      </c>
      <c r="C7" s="28">
        <v>34108.480000000003</v>
      </c>
      <c r="D7" s="29">
        <v>45293</v>
      </c>
    </row>
    <row r="8" spans="1:4" ht="15.75">
      <c r="B8" s="24" t="s">
        <v>6</v>
      </c>
      <c r="C8" s="25">
        <v>45901.09</v>
      </c>
      <c r="D8" s="26">
        <v>71386</v>
      </c>
    </row>
    <row r="9" spans="1:4" ht="15.75">
      <c r="B9" s="27" t="s">
        <v>7</v>
      </c>
      <c r="C9" s="28">
        <v>29483.3</v>
      </c>
      <c r="D9" s="29">
        <v>63168</v>
      </c>
    </row>
    <row r="10" spans="1:4" ht="15.75">
      <c r="B10" s="24" t="s">
        <v>8</v>
      </c>
      <c r="C10" s="25">
        <v>25358.75</v>
      </c>
      <c r="D10" s="26">
        <v>61517</v>
      </c>
    </row>
    <row r="11" spans="1:4" ht="15.75">
      <c r="B11" s="27" t="s">
        <v>9</v>
      </c>
      <c r="C11" s="28">
        <v>28607.119999999999</v>
      </c>
      <c r="D11" s="29">
        <v>62342</v>
      </c>
    </row>
    <row r="12" spans="1:4" ht="15.75">
      <c r="B12" s="24" t="s">
        <v>10</v>
      </c>
      <c r="C12" s="25">
        <v>28101.54</v>
      </c>
      <c r="D12" s="26">
        <v>61152</v>
      </c>
    </row>
    <row r="13" spans="1:4" ht="15.75">
      <c r="B13" s="27" t="s">
        <v>11</v>
      </c>
      <c r="C13" s="28">
        <v>26984.26</v>
      </c>
      <c r="D13" s="29">
        <v>55642</v>
      </c>
    </row>
    <row r="14" spans="1:4" ht="15.75">
      <c r="B14" s="24" t="s">
        <v>12</v>
      </c>
      <c r="C14" s="25">
        <v>26869.08</v>
      </c>
      <c r="D14" s="26">
        <v>52416</v>
      </c>
    </row>
    <row r="15" spans="1:4" ht="15.75">
      <c r="B15" s="27" t="s">
        <v>13</v>
      </c>
      <c r="C15" s="28">
        <v>27993.5</v>
      </c>
      <c r="D15" s="29">
        <v>58272</v>
      </c>
    </row>
    <row r="16" spans="1:4" ht="15.75">
      <c r="B16" s="24" t="s">
        <v>14</v>
      </c>
      <c r="C16" s="25">
        <v>41398.78</v>
      </c>
      <c r="D16" s="26">
        <v>67450</v>
      </c>
    </row>
    <row r="17" spans="2:4" ht="15.75">
      <c r="B17" s="27" t="s">
        <v>15</v>
      </c>
      <c r="C17" s="28">
        <v>43768.19</v>
      </c>
      <c r="D17" s="29">
        <v>79123</v>
      </c>
    </row>
    <row r="18" spans="2:4" ht="16.5" thickBot="1">
      <c r="B18" s="10" t="s">
        <v>16</v>
      </c>
      <c r="C18" s="16">
        <v>386798.85000000003</v>
      </c>
      <c r="D18" s="17">
        <v>723745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42270.13</v>
      </c>
      <c r="D6" s="26">
        <v>69005</v>
      </c>
    </row>
    <row r="7" spans="1:4" ht="15.75">
      <c r="B7" s="27" t="s">
        <v>5</v>
      </c>
      <c r="C7" s="28">
        <v>28545.23</v>
      </c>
      <c r="D7" s="29">
        <v>86999</v>
      </c>
    </row>
    <row r="8" spans="1:4" ht="15.75">
      <c r="B8" s="24" t="s">
        <v>6</v>
      </c>
      <c r="C8" s="25">
        <v>23806.44</v>
      </c>
      <c r="D8" s="26">
        <v>68373</v>
      </c>
    </row>
    <row r="9" spans="1:4" ht="15.75">
      <c r="B9" s="27" t="s">
        <v>7</v>
      </c>
      <c r="C9" s="28">
        <v>19318.060000000001</v>
      </c>
      <c r="D9" s="29">
        <v>57710</v>
      </c>
    </row>
    <row r="10" spans="1:4" ht="15.75">
      <c r="B10" s="24" t="s">
        <v>8</v>
      </c>
      <c r="C10" s="25">
        <v>25840.49</v>
      </c>
      <c r="D10" s="26">
        <v>75373</v>
      </c>
    </row>
    <row r="11" spans="1:4" ht="15.75">
      <c r="B11" s="27" t="s">
        <v>9</v>
      </c>
      <c r="C11" s="28">
        <v>25612.57</v>
      </c>
      <c r="D11" s="29">
        <v>71476</v>
      </c>
    </row>
    <row r="12" spans="1:4" ht="15.75">
      <c r="B12" s="24" t="s">
        <v>10</v>
      </c>
      <c r="C12" s="25">
        <v>27459.58</v>
      </c>
      <c r="D12" s="26">
        <v>77950</v>
      </c>
    </row>
    <row r="13" spans="1:4" ht="15.75">
      <c r="B13" s="27" t="s">
        <v>11</v>
      </c>
      <c r="C13" s="28">
        <v>36706.04</v>
      </c>
      <c r="D13" s="29">
        <v>105214</v>
      </c>
    </row>
    <row r="14" spans="1:4" ht="15.75">
      <c r="B14" s="24" t="s">
        <v>12</v>
      </c>
      <c r="C14" s="25">
        <v>25830.86</v>
      </c>
      <c r="D14" s="26">
        <v>70959</v>
      </c>
    </row>
    <row r="15" spans="1:4" ht="15.75">
      <c r="B15" s="27" t="s">
        <v>13</v>
      </c>
      <c r="C15" s="28">
        <v>22122.66</v>
      </c>
      <c r="D15" s="29">
        <v>58344</v>
      </c>
    </row>
    <row r="16" spans="1:4" ht="15.75">
      <c r="B16" s="24" t="s">
        <v>14</v>
      </c>
      <c r="C16" s="25">
        <v>28545.19</v>
      </c>
      <c r="D16" s="26">
        <v>72019</v>
      </c>
    </row>
    <row r="17" spans="2:4" ht="15.75">
      <c r="B17" s="27" t="s">
        <v>15</v>
      </c>
      <c r="C17" s="28">
        <v>31523.02</v>
      </c>
      <c r="D17" s="29">
        <v>80486</v>
      </c>
    </row>
    <row r="18" spans="2:4" ht="16.5" thickBot="1">
      <c r="B18" s="10" t="s">
        <v>16</v>
      </c>
      <c r="C18" s="16">
        <v>337580.27</v>
      </c>
      <c r="D18" s="17">
        <v>893908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21" t="s">
        <v>2</v>
      </c>
      <c r="C5" s="22" t="s">
        <v>18</v>
      </c>
      <c r="D5" s="23" t="s">
        <v>3</v>
      </c>
    </row>
    <row r="6" spans="1:4" ht="15.75">
      <c r="B6" s="27" t="s">
        <v>4</v>
      </c>
      <c r="C6" s="28">
        <v>32508.959999999999</v>
      </c>
      <c r="D6" s="29">
        <v>86200</v>
      </c>
    </row>
    <row r="7" spans="1:4" ht="15.75">
      <c r="B7" s="24" t="s">
        <v>5</v>
      </c>
      <c r="C7" s="25">
        <v>43213.08</v>
      </c>
      <c r="D7" s="26">
        <v>114702</v>
      </c>
    </row>
    <row r="8" spans="1:4" ht="15.75">
      <c r="B8" s="27" t="s">
        <v>6</v>
      </c>
      <c r="C8" s="28">
        <v>22542.94</v>
      </c>
      <c r="D8" s="29">
        <v>65314</v>
      </c>
    </row>
    <row r="9" spans="1:4" ht="15.75">
      <c r="B9" s="24" t="s">
        <v>7</v>
      </c>
      <c r="C9" s="25">
        <v>32025.54</v>
      </c>
      <c r="D9" s="26">
        <v>85022</v>
      </c>
    </row>
    <row r="10" spans="1:4" ht="15.75">
      <c r="B10" s="27" t="s">
        <v>8</v>
      </c>
      <c r="C10" s="28">
        <v>26422.81</v>
      </c>
      <c r="D10" s="29">
        <v>66249</v>
      </c>
    </row>
    <row r="11" spans="1:4" ht="15.75">
      <c r="B11" s="24" t="s">
        <v>9</v>
      </c>
      <c r="C11" s="25">
        <v>29833.4</v>
      </c>
      <c r="D11" s="26">
        <v>79048</v>
      </c>
    </row>
    <row r="12" spans="1:4" ht="15.75">
      <c r="B12" s="27" t="s">
        <v>10</v>
      </c>
      <c r="C12" s="28">
        <v>27259</v>
      </c>
      <c r="D12" s="29">
        <v>73174</v>
      </c>
    </row>
    <row r="13" spans="1:4" ht="15.75">
      <c r="B13" s="24" t="s">
        <v>11</v>
      </c>
      <c r="C13" s="25">
        <v>26628.83</v>
      </c>
      <c r="D13" s="26">
        <v>75442</v>
      </c>
    </row>
    <row r="14" spans="1:4" ht="15.75">
      <c r="B14" s="27" t="s">
        <v>12</v>
      </c>
      <c r="C14" s="28">
        <v>27006.46</v>
      </c>
      <c r="D14" s="29">
        <v>72158</v>
      </c>
    </row>
    <row r="15" spans="1:4" ht="15.75">
      <c r="B15" s="24" t="s">
        <v>13</v>
      </c>
      <c r="C15" s="25">
        <v>30148.09</v>
      </c>
      <c r="D15" s="26">
        <v>78894</v>
      </c>
    </row>
    <row r="16" spans="1:4" ht="15.75">
      <c r="B16" s="27" t="s">
        <v>14</v>
      </c>
      <c r="C16" s="28">
        <v>31836.55</v>
      </c>
      <c r="D16" s="29">
        <v>86029</v>
      </c>
    </row>
    <row r="17" spans="2:4" ht="15.75">
      <c r="B17" s="24" t="s">
        <v>15</v>
      </c>
      <c r="C17" s="25">
        <v>40451.629999999997</v>
      </c>
      <c r="D17" s="26">
        <v>99168</v>
      </c>
    </row>
    <row r="18" spans="2:4" ht="16.5" thickBot="1">
      <c r="B18" s="10" t="s">
        <v>16</v>
      </c>
      <c r="C18" s="16">
        <f>SUM(C6:C17)</f>
        <v>369877.29000000004</v>
      </c>
      <c r="D18" s="17">
        <v>981400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21" t="s">
        <v>2</v>
      </c>
      <c r="C5" s="22" t="s">
        <v>18</v>
      </c>
      <c r="D5" s="23" t="s">
        <v>3</v>
      </c>
    </row>
    <row r="6" spans="1:4" ht="15.75">
      <c r="B6" s="27" t="s">
        <v>4</v>
      </c>
      <c r="C6" s="28">
        <v>33284.26</v>
      </c>
      <c r="D6" s="29">
        <v>72784</v>
      </c>
    </row>
    <row r="7" spans="1:4" ht="15.75">
      <c r="B7" s="24" t="s">
        <v>5</v>
      </c>
      <c r="C7" s="25">
        <v>34458.36</v>
      </c>
      <c r="D7" s="26">
        <v>71921</v>
      </c>
    </row>
    <row r="8" spans="1:4" ht="15.75">
      <c r="B8" s="27" t="s">
        <v>6</v>
      </c>
      <c r="C8" s="28">
        <v>55937.84</v>
      </c>
      <c r="D8" s="29">
        <v>93964</v>
      </c>
    </row>
    <row r="9" spans="1:4" ht="15.75">
      <c r="B9" s="24" t="s">
        <v>7</v>
      </c>
      <c r="C9" s="25">
        <v>58212.56</v>
      </c>
      <c r="D9" s="26">
        <v>90388</v>
      </c>
    </row>
    <row r="10" spans="1:4" ht="15.75">
      <c r="B10" s="27" t="s">
        <v>8</v>
      </c>
      <c r="C10" s="28">
        <v>54375.76</v>
      </c>
      <c r="D10" s="29">
        <v>80072</v>
      </c>
    </row>
    <row r="11" spans="1:4" ht="15.75">
      <c r="B11" s="24" t="s">
        <v>9</v>
      </c>
      <c r="C11" s="25">
        <v>53697.66</v>
      </c>
      <c r="D11" s="26">
        <v>78589</v>
      </c>
    </row>
    <row r="12" spans="1:4" ht="15.75">
      <c r="B12" s="27" t="s">
        <v>10</v>
      </c>
      <c r="C12" s="28">
        <v>50595.79</v>
      </c>
      <c r="D12" s="29">
        <v>75243</v>
      </c>
    </row>
    <row r="13" spans="1:4" ht="15.75">
      <c r="B13" s="24" t="s">
        <v>11</v>
      </c>
      <c r="C13" s="25">
        <v>43789.8</v>
      </c>
      <c r="D13" s="26">
        <v>61960</v>
      </c>
    </row>
    <row r="14" spans="1:4" ht="15.75">
      <c r="B14" s="27" t="s">
        <v>12</v>
      </c>
      <c r="C14" s="28">
        <v>49892.7</v>
      </c>
      <c r="D14" s="29">
        <v>71921</v>
      </c>
    </row>
    <row r="15" spans="1:4" ht="15.75">
      <c r="B15" s="24" t="s">
        <v>13</v>
      </c>
      <c r="C15" s="25">
        <v>48720.44</v>
      </c>
      <c r="D15" s="26">
        <v>70137</v>
      </c>
    </row>
    <row r="16" spans="1:4" ht="15.75">
      <c r="B16" s="27" t="s">
        <v>14</v>
      </c>
      <c r="C16" s="28">
        <v>53455.7</v>
      </c>
      <c r="D16" s="29">
        <v>74073</v>
      </c>
    </row>
    <row r="17" spans="2:4" ht="15.75">
      <c r="B17" s="24" t="s">
        <v>15</v>
      </c>
      <c r="C17" s="25">
        <v>59337.02</v>
      </c>
      <c r="D17" s="26">
        <v>84447</v>
      </c>
    </row>
    <row r="18" spans="2:4" ht="16.5" thickBot="1">
      <c r="B18" s="10" t="s">
        <v>16</v>
      </c>
      <c r="C18" s="16">
        <v>595757.89</v>
      </c>
      <c r="D18" s="17">
        <v>925499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B4" s="53" t="s">
        <v>19</v>
      </c>
      <c r="C4" s="54"/>
      <c r="D4" s="55"/>
    </row>
    <row r="5" spans="1:4" ht="19.5" thickTop="1">
      <c r="A5" s="3"/>
      <c r="B5" s="18" t="s">
        <v>2</v>
      </c>
      <c r="C5" s="19" t="s">
        <v>18</v>
      </c>
      <c r="D5" s="20" t="s">
        <v>3</v>
      </c>
    </row>
    <row r="6" spans="1:4" ht="15.75">
      <c r="B6" s="27" t="s">
        <v>4</v>
      </c>
      <c r="C6" s="28">
        <v>52860.5</v>
      </c>
      <c r="D6" s="29">
        <v>76473</v>
      </c>
    </row>
    <row r="7" spans="1:4" ht="15.75">
      <c r="B7" s="24" t="s">
        <v>5</v>
      </c>
      <c r="C7" s="25">
        <v>56481.74</v>
      </c>
      <c r="D7" s="26">
        <v>80216</v>
      </c>
    </row>
    <row r="8" spans="1:4" ht="15.75">
      <c r="B8" s="27" t="s">
        <v>6</v>
      </c>
      <c r="C8" s="28">
        <v>63405.31</v>
      </c>
      <c r="D8" s="29">
        <v>92948</v>
      </c>
    </row>
    <row r="9" spans="1:4" ht="15.75">
      <c r="B9" s="24" t="s">
        <v>7</v>
      </c>
      <c r="C9" s="25">
        <v>68750.39</v>
      </c>
      <c r="D9" s="26">
        <v>93194</v>
      </c>
    </row>
    <row r="10" spans="1:4" ht="15.75">
      <c r="B10" s="27" t="s">
        <v>8</v>
      </c>
      <c r="C10" s="28">
        <v>59929.97</v>
      </c>
      <c r="D10" s="29">
        <v>90984</v>
      </c>
    </row>
    <row r="11" spans="1:4" ht="15.75">
      <c r="B11" s="24" t="s">
        <v>9</v>
      </c>
      <c r="C11" s="25">
        <v>69841.88</v>
      </c>
      <c r="D11" s="26">
        <v>107796</v>
      </c>
    </row>
    <row r="12" spans="1:4" ht="15.75">
      <c r="B12" s="27" t="s">
        <v>10</v>
      </c>
      <c r="C12" s="28">
        <v>65509.96</v>
      </c>
      <c r="D12" s="29">
        <v>99909</v>
      </c>
    </row>
    <row r="13" spans="1:4" ht="15.75">
      <c r="B13" s="24" t="s">
        <v>11</v>
      </c>
      <c r="C13" s="25">
        <v>52334.58</v>
      </c>
      <c r="D13" s="26">
        <v>83922</v>
      </c>
    </row>
    <row r="14" spans="1:4" ht="15.75">
      <c r="B14" s="27" t="s">
        <v>12</v>
      </c>
      <c r="C14" s="28">
        <v>56442.63</v>
      </c>
      <c r="D14" s="29">
        <v>84554</v>
      </c>
    </row>
    <row r="15" spans="1:4" ht="15.75">
      <c r="B15" s="24" t="s">
        <v>13</v>
      </c>
      <c r="C15" s="25">
        <v>50216.93</v>
      </c>
      <c r="D15" s="26">
        <v>76969</v>
      </c>
    </row>
    <row r="16" spans="1:4" ht="15.75">
      <c r="B16" s="27" t="s">
        <v>14</v>
      </c>
      <c r="C16" s="28">
        <v>35868.199999999997</v>
      </c>
      <c r="D16" s="29">
        <v>56444</v>
      </c>
    </row>
    <row r="17" spans="2:4" ht="15.75">
      <c r="B17" s="24" t="s">
        <v>15</v>
      </c>
      <c r="C17" s="25">
        <v>42598.84</v>
      </c>
      <c r="D17" s="26">
        <v>78101</v>
      </c>
    </row>
    <row r="18" spans="2:4" ht="16.5" thickBot="1">
      <c r="B18" s="10" t="s">
        <v>16</v>
      </c>
      <c r="C18" s="16">
        <v>674240.93</v>
      </c>
      <c r="D18" s="17">
        <v>1021510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>
      <c r="A3" s="1"/>
    </row>
    <row r="4" spans="1:4" ht="21.75" thickBot="1">
      <c r="B4" s="53" t="s">
        <v>19</v>
      </c>
      <c r="C4" s="54"/>
      <c r="D4" s="55"/>
    </row>
    <row r="5" spans="1:4" ht="19.5" thickTop="1"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42598.080000000002</v>
      </c>
      <c r="D6" s="26">
        <v>82382</v>
      </c>
    </row>
    <row r="7" spans="1:4" ht="15.75">
      <c r="B7" s="27" t="s">
        <v>5</v>
      </c>
      <c r="C7" s="28">
        <v>60864.09</v>
      </c>
      <c r="D7" s="29">
        <v>104596</v>
      </c>
    </row>
    <row r="8" spans="1:4" ht="15.75">
      <c r="B8" s="24" t="s">
        <v>6</v>
      </c>
      <c r="C8" s="25">
        <v>72470.2</v>
      </c>
      <c r="D8" s="26">
        <v>114453</v>
      </c>
    </row>
    <row r="9" spans="1:4" ht="15.75">
      <c r="B9" s="27" t="s">
        <v>7</v>
      </c>
      <c r="C9" s="28">
        <v>50179.4</v>
      </c>
      <c r="D9" s="29">
        <v>87016</v>
      </c>
    </row>
    <row r="10" spans="1:4" ht="15.75">
      <c r="B10" s="24" t="s">
        <v>8</v>
      </c>
      <c r="C10" s="25">
        <v>48168.12</v>
      </c>
      <c r="D10" s="26">
        <v>74453</v>
      </c>
    </row>
    <row r="11" spans="1:4" ht="15.75">
      <c r="B11" s="27" t="s">
        <v>9</v>
      </c>
      <c r="C11" s="28">
        <v>66091.960000000006</v>
      </c>
      <c r="D11" s="29">
        <v>95821</v>
      </c>
    </row>
    <row r="12" spans="1:4" ht="15.75">
      <c r="B12" s="24" t="s">
        <v>10</v>
      </c>
      <c r="C12" s="25">
        <v>55202.12</v>
      </c>
      <c r="D12" s="26">
        <v>86449</v>
      </c>
    </row>
    <row r="13" spans="1:4" ht="15.75">
      <c r="B13" s="27" t="s">
        <v>11</v>
      </c>
      <c r="C13" s="28">
        <v>57256.92</v>
      </c>
      <c r="D13" s="29">
        <v>85520</v>
      </c>
    </row>
    <row r="14" spans="1:4" ht="15.75">
      <c r="B14" s="24" t="s">
        <v>12</v>
      </c>
      <c r="C14" s="25">
        <v>48415.199999999997</v>
      </c>
      <c r="D14" s="26">
        <v>77167</v>
      </c>
    </row>
    <row r="15" spans="1:4" ht="15.75">
      <c r="B15" s="27" t="s">
        <v>13</v>
      </c>
      <c r="C15" s="28">
        <v>52634.52</v>
      </c>
      <c r="D15" s="29">
        <v>80667</v>
      </c>
    </row>
    <row r="16" spans="1:4" ht="15.75">
      <c r="B16" s="24" t="s">
        <v>14</v>
      </c>
      <c r="C16" s="25">
        <v>51566.34</v>
      </c>
      <c r="D16" s="26">
        <v>82499</v>
      </c>
    </row>
    <row r="17" spans="2:4" ht="15.75">
      <c r="B17" s="27" t="s">
        <v>15</v>
      </c>
      <c r="C17" s="28">
        <v>52179.81</v>
      </c>
      <c r="D17" s="29">
        <v>79090</v>
      </c>
    </row>
    <row r="18" spans="2:4" ht="16.5" thickBot="1">
      <c r="B18" s="10" t="s">
        <v>16</v>
      </c>
      <c r="C18" s="16">
        <f>SUM(C6:C17)</f>
        <v>657626.76</v>
      </c>
      <c r="D18" s="17">
        <f>SUM(D6:D17)</f>
        <v>1050113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59241.55</v>
      </c>
      <c r="D6" s="26">
        <v>84819</v>
      </c>
    </row>
    <row r="7" spans="1:4" ht="15.75">
      <c r="B7" s="27" t="s">
        <v>5</v>
      </c>
      <c r="C7" s="28">
        <v>77150.98</v>
      </c>
      <c r="D7" s="29">
        <v>97579</v>
      </c>
    </row>
    <row r="8" spans="1:4" ht="15.75">
      <c r="B8" s="24" t="s">
        <v>6</v>
      </c>
      <c r="C8" s="25">
        <v>67915.070000000007</v>
      </c>
      <c r="D8" s="26">
        <v>97508</v>
      </c>
    </row>
    <row r="9" spans="1:4" ht="15.75">
      <c r="B9" s="27" t="s">
        <v>7</v>
      </c>
      <c r="C9" s="28">
        <v>87005.4</v>
      </c>
      <c r="D9" s="29">
        <v>96583</v>
      </c>
    </row>
    <row r="10" spans="1:4" ht="15.75">
      <c r="B10" s="24" t="s">
        <v>8</v>
      </c>
      <c r="C10" s="25">
        <v>74886.070000000007</v>
      </c>
      <c r="D10" s="26">
        <v>98021</v>
      </c>
    </row>
    <row r="11" spans="1:4" ht="15.75">
      <c r="B11" s="27" t="s">
        <v>9</v>
      </c>
      <c r="C11" s="28">
        <v>85574.09</v>
      </c>
      <c r="D11" s="29">
        <v>92662</v>
      </c>
    </row>
    <row r="12" spans="1:4" ht="15.75">
      <c r="B12" s="24" t="s">
        <v>10</v>
      </c>
      <c r="C12" s="25">
        <v>92009.97</v>
      </c>
      <c r="D12" s="26">
        <v>107048</v>
      </c>
    </row>
    <row r="13" spans="1:4" ht="15.75">
      <c r="B13" s="27" t="s">
        <v>11</v>
      </c>
      <c r="C13" s="28">
        <v>90609.57</v>
      </c>
      <c r="D13" s="29">
        <v>108741</v>
      </c>
    </row>
    <row r="14" spans="1:4" ht="15.75">
      <c r="B14" s="24" t="s">
        <v>12</v>
      </c>
      <c r="C14" s="25">
        <v>76432.42</v>
      </c>
      <c r="D14" s="26">
        <v>86784</v>
      </c>
    </row>
    <row r="15" spans="1:4" ht="15.75">
      <c r="B15" s="27" t="s">
        <v>13</v>
      </c>
      <c r="C15" s="28">
        <v>71557.87</v>
      </c>
      <c r="D15" s="29">
        <v>81145</v>
      </c>
    </row>
    <row r="16" spans="1:4" ht="15.75">
      <c r="B16" s="24" t="s">
        <v>14</v>
      </c>
      <c r="C16" s="25">
        <v>74300.39</v>
      </c>
      <c r="D16" s="26">
        <v>91733</v>
      </c>
    </row>
    <row r="17" spans="2:4" ht="15.75">
      <c r="B17" s="27" t="s">
        <v>15</v>
      </c>
      <c r="C17" s="28">
        <v>81847.95</v>
      </c>
      <c r="D17" s="29">
        <v>98002</v>
      </c>
    </row>
    <row r="18" spans="2:4" ht="16.5" thickBot="1">
      <c r="B18" s="10" t="s">
        <v>16</v>
      </c>
      <c r="C18" s="16">
        <f>SUM(C6:C17)</f>
        <v>938531.33</v>
      </c>
      <c r="D18" s="17">
        <f>SUM(D6:D17)</f>
        <v>1140625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19</v>
      </c>
      <c r="C4" s="54"/>
      <c r="D4" s="55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57351.839999999997</v>
      </c>
      <c r="D6" s="26">
        <v>74952</v>
      </c>
    </row>
    <row r="7" spans="1:4" ht="15.75">
      <c r="B7" s="27" t="s">
        <v>5</v>
      </c>
      <c r="C7" s="28">
        <v>69373.460000000006</v>
      </c>
      <c r="D7" s="29">
        <f>5363+84249</f>
        <v>89612</v>
      </c>
    </row>
    <row r="8" spans="1:4" ht="15.75">
      <c r="B8" s="24" t="s">
        <v>6</v>
      </c>
      <c r="C8" s="25">
        <v>84135.98</v>
      </c>
      <c r="D8" s="26">
        <f>9632+86579</f>
        <v>96211</v>
      </c>
    </row>
    <row r="9" spans="1:4" ht="15.75">
      <c r="B9" s="27" t="s">
        <v>7</v>
      </c>
      <c r="C9" s="28">
        <v>87557.66</v>
      </c>
      <c r="D9" s="29">
        <f>11658+81575</f>
        <v>93233</v>
      </c>
    </row>
    <row r="10" spans="1:4" ht="15.75">
      <c r="B10" s="24" t="s">
        <v>8</v>
      </c>
      <c r="C10" s="25">
        <v>80007.31</v>
      </c>
      <c r="D10" s="26">
        <f>11815+81013</f>
        <v>92828</v>
      </c>
    </row>
    <row r="11" spans="1:4" ht="15.75">
      <c r="B11" s="27" t="s">
        <v>9</v>
      </c>
      <c r="C11" s="28">
        <v>73882.710000000006</v>
      </c>
      <c r="D11" s="29">
        <f>11401+72543</f>
        <v>83944</v>
      </c>
    </row>
    <row r="12" spans="1:4" ht="15.75">
      <c r="B12" s="24" t="s">
        <v>10</v>
      </c>
      <c r="C12" s="25">
        <v>89900.33</v>
      </c>
      <c r="D12" s="26">
        <f>13104+87820</f>
        <v>100924</v>
      </c>
    </row>
    <row r="13" spans="1:4" ht="15.75">
      <c r="B13" s="27" t="s">
        <v>11</v>
      </c>
      <c r="C13" s="28">
        <v>84247.76</v>
      </c>
      <c r="D13" s="29">
        <f>11299+84361</f>
        <v>95660</v>
      </c>
    </row>
    <row r="14" spans="1:4" ht="15.75">
      <c r="B14" s="24" t="s">
        <v>12</v>
      </c>
      <c r="C14" s="25">
        <v>86240.43</v>
      </c>
      <c r="D14" s="26">
        <f>13188+84419</f>
        <v>97607</v>
      </c>
    </row>
    <row r="15" spans="1:4" ht="15.75">
      <c r="B15" s="27" t="s">
        <v>13</v>
      </c>
      <c r="C15" s="28">
        <v>63332.42</v>
      </c>
      <c r="D15" s="29">
        <f>9317+59073</f>
        <v>68390</v>
      </c>
    </row>
    <row r="16" spans="1:4" ht="15.75">
      <c r="B16" s="24" t="s">
        <v>14</v>
      </c>
      <c r="C16" s="25">
        <v>66385.22</v>
      </c>
      <c r="D16" s="26">
        <f>8971+65632</f>
        <v>74603</v>
      </c>
    </row>
    <row r="17" spans="2:4" ht="15.75">
      <c r="B17" s="27" t="s">
        <v>15</v>
      </c>
      <c r="C17" s="28">
        <v>75146.94</v>
      </c>
      <c r="D17" s="29">
        <f>10685+75789</f>
        <v>86474</v>
      </c>
    </row>
    <row r="18" spans="2:4" ht="16.5" thickBot="1">
      <c r="B18" s="10" t="s">
        <v>16</v>
      </c>
      <c r="C18" s="11">
        <f>SUM(C6:C17)</f>
        <v>917562.06</v>
      </c>
      <c r="D18" s="17">
        <f>SUM(D6:D17)</f>
        <v>1054438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2023-03-23T12:53:26Z</dcterms:modified>
</cp:coreProperties>
</file>