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nova area tudo\proben\alta tensão\alm_eclusado canal sao gonçalo\"/>
    </mc:Choice>
  </mc:AlternateContent>
  <xr:revisionPtr revIDLastSave="0" documentId="8_{52AB4121-2EAC-468E-B79C-6FB0A07DEE63}" xr6:coauthVersionLast="47" xr6:coauthVersionMax="47" xr10:uidLastSave="{00000000-0000-0000-0000-000000000000}"/>
  <bookViews>
    <workbookView xWindow="-108" yWindow="-108" windowWidth="23256" windowHeight="12456" firstSheet="8" activeTab="12" xr2:uid="{00000000-000D-0000-FFFF-FFFF00000000}"/>
  </bookViews>
  <sheets>
    <sheet name="HISTORICO" sheetId="1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Gráfico" sheetId="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6" i="14"/>
  <c r="D7" i="14"/>
  <c r="D18" i="14"/>
  <c r="C18" i="14"/>
  <c r="D23" i="1"/>
  <c r="C23" i="1"/>
  <c r="D24" i="1"/>
  <c r="C24" i="1"/>
  <c r="D15" i="6"/>
  <c r="D17" i="13"/>
  <c r="D18" i="13"/>
  <c r="C18" i="13"/>
  <c r="D13" i="6"/>
  <c r="D15" i="13"/>
  <c r="D12" i="6"/>
  <c r="D11" i="6"/>
  <c r="D14" i="13"/>
  <c r="D10" i="6"/>
  <c r="D12" i="13"/>
  <c r="D13" i="13"/>
  <c r="D9" i="6" l="1"/>
  <c r="D9" i="13"/>
  <c r="D8" i="6"/>
  <c r="D11" i="13"/>
  <c r="D6" i="6"/>
  <c r="D7" i="6"/>
  <c r="D10" i="13"/>
  <c r="D8" i="13"/>
  <c r="D7" i="13"/>
  <c r="D6" i="13"/>
  <c r="D16" i="12"/>
  <c r="D15" i="12"/>
  <c r="D14" i="12"/>
  <c r="D13" i="12"/>
  <c r="D12" i="12"/>
  <c r="D11" i="12"/>
  <c r="D10" i="12"/>
  <c r="D9" i="12"/>
  <c r="D8" i="12"/>
  <c r="D7" i="12"/>
  <c r="D6" i="12"/>
  <c r="C18" i="12"/>
  <c r="D17" i="11"/>
  <c r="D16" i="11"/>
  <c r="D15" i="11"/>
  <c r="D14" i="11"/>
  <c r="D13" i="11"/>
  <c r="D12" i="11"/>
  <c r="D11" i="11"/>
  <c r="D10" i="11"/>
  <c r="D9" i="11"/>
  <c r="D18" i="12" l="1"/>
  <c r="D12" i="10"/>
  <c r="D15" i="10"/>
  <c r="D16" i="10"/>
  <c r="D17" i="10"/>
  <c r="D8" i="11"/>
  <c r="D7" i="11"/>
  <c r="D6" i="11"/>
  <c r="C18" i="11"/>
  <c r="C22" i="1" s="1"/>
  <c r="D14" i="10"/>
  <c r="D13" i="10"/>
  <c r="D11" i="10"/>
  <c r="D9" i="10"/>
  <c r="D10" i="10"/>
  <c r="D8" i="10"/>
  <c r="C18" i="10"/>
  <c r="C21" i="1" s="1"/>
  <c r="D7" i="10"/>
  <c r="D6" i="10"/>
  <c r="D18" i="5"/>
  <c r="C18" i="5"/>
  <c r="D18" i="9"/>
  <c r="C18" i="9"/>
  <c r="D18" i="11" l="1"/>
  <c r="D22" i="1" s="1"/>
  <c r="D18" i="10"/>
  <c r="D21" i="1" s="1"/>
  <c r="D18" i="8"/>
  <c r="C18" i="8"/>
  <c r="C18" i="7" l="1"/>
  <c r="D18" i="7"/>
</calcChain>
</file>

<file path=xl/sharedStrings.xml><?xml version="1.0" encoding="utf-8"?>
<sst xmlns="http://schemas.openxmlformats.org/spreadsheetml/2006/main" count="195" uniqueCount="20">
  <si>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</si>
  <si>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</si>
  <si>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</si>
  <si>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</si>
  <si>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</si>
  <si>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</si>
  <si>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</si>
  <si>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</si>
  <si>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</si>
  <si>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</si>
  <si>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</si>
  <si>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</si>
  <si>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</si>
  <si>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</si>
  <si>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</si>
  <si>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</si>
  <si>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</si>
  <si>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</si>
  <si>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</si>
  <si>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Eclusa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</si>
</sst>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i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3" fontId="12" fillId="3" borderId="5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3" borderId="9" xfId="0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7" fontId="11" fillId="3" borderId="9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4469998469087E-2"/>
          <c:y val="4.2715129358830144E-2"/>
          <c:w val="0.93548344573520148"/>
          <c:h val="0.8470279044066858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3811356581092697E-2"/>
                  <c:y val="-5.41448725159356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31.081,21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F1D-4E6F-A59B-43A9622D9500}"/>
                </c:ext>
              </c:extLst>
            </c:dLbl>
            <c:dLbl>
              <c:idx val="1"/>
              <c:layout>
                <c:manualLayout>
                  <c:x val="-5.4681214175582311E-2"/>
                  <c:y val="3.1337623892903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21.336,30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1D-4E6F-A59B-43A9622D9500}"/>
                </c:ext>
              </c:extLst>
            </c:dLbl>
            <c:dLbl>
              <c:idx val="2"/>
              <c:layout>
                <c:manualLayout>
                  <c:x val="-4.6324848116540335E-2"/>
                  <c:y val="-3.70521653543307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24.292,78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F1D-4E6F-A59B-43A9622D9500}"/>
                </c:ext>
              </c:extLst>
            </c:dLbl>
            <c:dLbl>
              <c:idx val="3"/>
              <c:layout>
                <c:manualLayout>
                  <c:x val="-4.9764338339943037E-2"/>
                  <c:y val="3.84790963629546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24.452,25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1D-4E6F-A59B-43A9622D9500}"/>
                </c:ext>
              </c:extLst>
            </c:dLbl>
            <c:dLbl>
              <c:idx val="4"/>
              <c:layout>
                <c:manualLayout>
                  <c:x val="-5.370571193570866E-2"/>
                  <c:y val="-5.1706974128233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28.460,38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F1D-4E6F-A59B-43A9622D9500}"/>
                </c:ext>
              </c:extLst>
            </c:dLbl>
            <c:dLbl>
              <c:idx val="5"/>
              <c:layout>
                <c:manualLayout>
                  <c:x val="-4.3367682832061161E-2"/>
                  <c:y val="-3.49796119235095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47.221,40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1D-4E6F-A59B-43A9622D9500}"/>
                </c:ext>
              </c:extLst>
            </c:dLbl>
            <c:dLbl>
              <c:idx val="6"/>
              <c:layout>
                <c:manualLayout>
                  <c:x val="-4.505888470973525E-2"/>
                  <c:y val="4.35990813648293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29.605,98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F1D-4E6F-A59B-43A9622D9500}"/>
                </c:ext>
              </c:extLst>
            </c:dLbl>
            <c:dLbl>
              <c:idx val="7"/>
              <c:layout>
                <c:manualLayout>
                  <c:x val="-4.079951780173962E-2"/>
                  <c:y val="3.7777230971128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32.426,82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1D-4E6F-A59B-43A9622D9500}"/>
                </c:ext>
              </c:extLst>
            </c:dLbl>
            <c:dLbl>
              <c:idx val="8"/>
              <c:layout>
                <c:manualLayout>
                  <c:x val="-5.2198268038205174E-2"/>
                  <c:y val="-4.810250281214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36.867,40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F1D-4E6F-A59B-43A9622D9500}"/>
                </c:ext>
              </c:extLst>
            </c:dLbl>
            <c:dLbl>
              <c:idx val="9"/>
              <c:layout>
                <c:manualLayout>
                  <c:x val="-3.8867264013821401E-2"/>
                  <c:y val="-4.85665073115861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54.244,93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F1D-4E6F-A59B-43A9622D9500}"/>
                </c:ext>
              </c:extLst>
            </c:dLbl>
            <c:dLbl>
              <c:idx val="10"/>
              <c:layout>
                <c:manualLayout>
                  <c:x val="-3.8997210550474982E-2"/>
                  <c:y val="2.9771210105586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45.047,42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F1D-4E6F-A59B-43A9622D9500}"/>
                </c:ext>
              </c:extLst>
            </c:dLbl>
            <c:dLbl>
              <c:idx val="11"/>
              <c:layout>
                <c:manualLayout>
                  <c:x val="-3.3408581774811784E-2"/>
                  <c:y val="4.88836155754503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60.781,08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F1D-4E6F-A59B-43A9622D9500}"/>
                </c:ext>
              </c:extLst>
            </c:dLbl>
            <c:dLbl>
              <c:idx val="12"/>
              <c:layout>
                <c:manualLayout>
                  <c:x val="-5.02397945433136E-2"/>
                  <c:y val="-3.71594956880389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71.694,67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BF1D-4E6F-A59B-43A9622D9500}"/>
                </c:ext>
              </c:extLst>
            </c:dLbl>
            <c:dLbl>
              <c:idx val="13"/>
              <c:layout>
                <c:manualLayout>
                  <c:x val="-4.7832585949177928E-2"/>
                  <c:y val="2.745844269466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41.787,04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32B-4538-9574-F0436E71BE4C}"/>
                </c:ext>
              </c:extLst>
            </c:dLbl>
            <c:dLbl>
              <c:idx val="14"/>
              <c:layout>
                <c:manualLayout>
                  <c:x val="-4.5122591383394146E-2"/>
                  <c:y val="-3.0105455568054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45.338,21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DA1-4DC9-8AF7-4113831C825F}"/>
                </c:ext>
              </c:extLst>
            </c:dLbl>
            <c:dLbl>
              <c:idx val="15"/>
              <c:layout>
                <c:manualLayout>
                  <c:x val="-4.3530610502955522E-2"/>
                  <c:y val="4.51813835770528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47.729,31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DA1-4DC9-8AF7-4113831C825F}"/>
                </c:ext>
              </c:extLst>
            </c:dLbl>
            <c:dLbl>
              <c:idx val="16"/>
              <c:layout>
                <c:manualLayout>
                  <c:x val="-4.5839561534628814E-2"/>
                  <c:y val="3.50942286060396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37.688,13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029-4F1B-9A9A-E4B7C9D2203A}"/>
                </c:ext>
              </c:extLst>
            </c:dLbl>
            <c:dLbl>
              <c:idx val="17"/>
              <c:layout>
                <c:manualLayout>
                  <c:x val="-1.9930244145490782E-2"/>
                  <c:y val="-3.2234432234432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37.019,70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236-4F63-8577-4940702842C4}"/>
                </c:ext>
              </c:extLst>
            </c:dLbl>
            <c:dLbl>
              <c:idx val="18"/>
              <c:layout>
                <c:manualLayout>
                  <c:x val="-3.0674839425559611E-2"/>
                  <c:y val="4.76190476190476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34.045,98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0D1-418D-80E9-39564B7887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HISTORICO!$C$6:$C$24</c:f>
              <c:numCache>
                <c:formatCode>#,##0.00</c:formatCode>
                <c:ptCount val="19"/>
                <c:pt idx="0">
                  <c:v>31081.21</c:v>
                </c:pt>
                <c:pt idx="1">
                  <c:v>21336.3</c:v>
                </c:pt>
                <c:pt idx="2">
                  <c:v>24292.78</c:v>
                </c:pt>
                <c:pt idx="3">
                  <c:v>24452.25</c:v>
                </c:pt>
                <c:pt idx="4">
                  <c:v>28460.38</c:v>
                </c:pt>
                <c:pt idx="5">
                  <c:v>47221.4</c:v>
                </c:pt>
                <c:pt idx="6">
                  <c:v>29605.98</c:v>
                </c:pt>
                <c:pt idx="7">
                  <c:v>32426.82</c:v>
                </c:pt>
                <c:pt idx="8">
                  <c:v>36867.4</c:v>
                </c:pt>
                <c:pt idx="9">
                  <c:v>54244.93</c:v>
                </c:pt>
                <c:pt idx="10">
                  <c:v>45047.42</c:v>
                </c:pt>
                <c:pt idx="11">
                  <c:v>60781.08</c:v>
                </c:pt>
                <c:pt idx="12">
                  <c:v>71694.67</c:v>
                </c:pt>
                <c:pt idx="13">
                  <c:v>41787.040000000001</c:v>
                </c:pt>
                <c:pt idx="14">
                  <c:v>45338.21</c:v>
                </c:pt>
                <c:pt idx="15">
                  <c:v>47729.31</c:v>
                </c:pt>
                <c:pt idx="16">
                  <c:v>37688.130000000005</c:v>
                </c:pt>
                <c:pt idx="17">
                  <c:v>37019.699999999997</c:v>
                </c:pt>
                <c:pt idx="18">
                  <c:v>34045.979999999996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4832"/>
        <c:axId val="11498636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108.123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F1D-4E6F-A59B-43A9622D9500}"/>
                </c:ext>
              </c:extLst>
            </c:dLbl>
            <c:dLbl>
              <c:idx val="17"/>
              <c:layout>
                <c:manualLayout>
                  <c:x val="-3.1856368563685733E-2"/>
                  <c:y val="8.92857142857142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6-4F63-8577-4940702842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HISTORICO!$D$6:$D$24</c:f>
              <c:numCache>
                <c:formatCode>#,##0</c:formatCode>
                <c:ptCount val="19"/>
                <c:pt idx="0">
                  <c:v>68160</c:v>
                </c:pt>
                <c:pt idx="1">
                  <c:v>55680</c:v>
                </c:pt>
                <c:pt idx="2">
                  <c:v>55920</c:v>
                </c:pt>
                <c:pt idx="3">
                  <c:v>59040</c:v>
                </c:pt>
                <c:pt idx="4">
                  <c:v>70462</c:v>
                </c:pt>
                <c:pt idx="5">
                  <c:v>72398</c:v>
                </c:pt>
                <c:pt idx="6">
                  <c:v>75086</c:v>
                </c:pt>
                <c:pt idx="7">
                  <c:v>70665</c:v>
                </c:pt>
                <c:pt idx="8">
                  <c:v>81849</c:v>
                </c:pt>
                <c:pt idx="9">
                  <c:v>96434</c:v>
                </c:pt>
                <c:pt idx="10">
                  <c:v>122694</c:v>
                </c:pt>
                <c:pt idx="11">
                  <c:v>102557</c:v>
                </c:pt>
                <c:pt idx="12">
                  <c:v>108123</c:v>
                </c:pt>
                <c:pt idx="13">
                  <c:v>73309</c:v>
                </c:pt>
                <c:pt idx="14">
                  <c:v>58393</c:v>
                </c:pt>
                <c:pt idx="15">
                  <c:v>58218</c:v>
                </c:pt>
                <c:pt idx="16">
                  <c:v>47740</c:v>
                </c:pt>
                <c:pt idx="17">
                  <c:v>35750</c:v>
                </c:pt>
                <c:pt idx="18">
                  <c:v>34272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1D-4E6F-A59B-43A9622D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8656"/>
        <c:axId val="114517120"/>
      </c:lineChart>
      <c:catAx>
        <c:axId val="114984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4986368"/>
        <c:crosses val="autoZero"/>
        <c:auto val="1"/>
        <c:lblAlgn val="ctr"/>
        <c:lblOffset val="100"/>
        <c:noMultiLvlLbl val="0"/>
      </c:catAx>
      <c:valAx>
        <c:axId val="114986368"/>
        <c:scaling>
          <c:orientation val="minMax"/>
          <c:max val="13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4984832"/>
        <c:crosses val="autoZero"/>
        <c:crossBetween val="between"/>
        <c:majorUnit val="15000"/>
        <c:dispUnits>
          <c:builtInUnit val="thousands"/>
          <c:dispUnitsLbl/>
        </c:dispUnits>
      </c:valAx>
      <c:valAx>
        <c:axId val="11451712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4518656"/>
        <c:crosses val="max"/>
        <c:crossBetween val="between"/>
      </c:valAx>
      <c:catAx>
        <c:axId val="11451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17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85053240296182"/>
          <c:y val="6.0658277090363706E-2"/>
          <c:w val="0.24060337868394469"/>
          <c:h val="8.03090812893654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757920884889386E-2"/>
          <c:y val="4.427203136019546E-2"/>
          <c:w val="0.95791385889847935"/>
          <c:h val="0.7997098749753061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  <a:headEnd type="none"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185710413402355E-2"/>
                  <c:y val="-6.5306679229006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BB-439A-B218-4F78B49DC7F0}"/>
                </c:ext>
              </c:extLst>
            </c:dLbl>
            <c:dLbl>
              <c:idx val="1"/>
              <c:layout>
                <c:manualLayout>
                  <c:x val="-5.4424720839366128E-2"/>
                  <c:y val="-6.7092449728089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8-411F-8C05-681AFA38226D}"/>
                </c:ext>
              </c:extLst>
            </c:dLbl>
            <c:dLbl>
              <c:idx val="2"/>
              <c:layout>
                <c:manualLayout>
                  <c:x val="-5.9924499362012995E-2"/>
                  <c:y val="-0.132834595182092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3-4054-915C-3DDA14A5DFB7}"/>
                </c:ext>
              </c:extLst>
            </c:dLbl>
            <c:dLbl>
              <c:idx val="3"/>
              <c:layout>
                <c:manualLayout>
                  <c:x val="-5.6591754155730561E-2"/>
                  <c:y val="6.369183681697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3-4054-915C-3DDA14A5DFB7}"/>
                </c:ext>
              </c:extLst>
            </c:dLbl>
            <c:dLbl>
              <c:idx val="4"/>
              <c:layout>
                <c:manualLayout>
                  <c:x val="-5.6511425655126443E-2"/>
                  <c:y val="5.058339219629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3-4054-915C-3DDA14A5DFB7}"/>
                </c:ext>
              </c:extLst>
            </c:dLbl>
            <c:dLbl>
              <c:idx val="5"/>
              <c:layout>
                <c:manualLayout>
                  <c:x val="-5.4886715986698198E-2"/>
                  <c:y val="7.437884622712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3-4054-915C-3DDA14A5DFB7}"/>
                </c:ext>
              </c:extLst>
            </c:dLbl>
            <c:dLbl>
              <c:idx val="6"/>
              <c:layout>
                <c:manualLayout>
                  <c:x val="1.51530177115776E-3"/>
                  <c:y val="0.1188253595190736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3-4054-915C-3DDA14A5DFB7}"/>
                </c:ext>
              </c:extLst>
            </c:dLbl>
            <c:dLbl>
              <c:idx val="7"/>
              <c:layout>
                <c:manualLayout>
                  <c:x val="-5.6173400239327771E-2"/>
                  <c:y val="5.9825186074306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2-4F64-A59E-4C8DD46D34DD}"/>
                </c:ext>
              </c:extLst>
            </c:dLbl>
            <c:dLbl>
              <c:idx val="8"/>
              <c:layout>
                <c:manualLayout>
                  <c:x val="-5.9192500181809785E-2"/>
                  <c:y val="5.0993573343731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5-4F3D-AB85-C17B46EDAEED}"/>
                </c:ext>
              </c:extLst>
            </c:dLbl>
            <c:dLbl>
              <c:idx val="9"/>
              <c:layout>
                <c:manualLayout>
                  <c:x val="-5.615978103492731E-2"/>
                  <c:y val="5.4473317821862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B-439A-B218-4F78B49DC7F0}"/>
                </c:ext>
              </c:extLst>
            </c:dLbl>
            <c:dLbl>
              <c:idx val="10"/>
              <c:layout>
                <c:manualLayout>
                  <c:x val="-5.0964120668795493E-2"/>
                  <c:y val="3.6200028386764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5-4F3D-AB85-C17B46EDAEED}"/>
                </c:ext>
              </c:extLst>
            </c:dLbl>
            <c:dLbl>
              <c:idx val="11"/>
              <c:layout>
                <c:manualLayout>
                  <c:x val="-9.1129666726168072E-4"/>
                  <c:y val="4.17309192491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B-439A-B218-4F78B49DC7F0}"/>
                </c:ext>
              </c:extLst>
            </c:dLbl>
            <c:dLbl>
              <c:idx val="12"/>
              <c:layout>
                <c:manualLayout>
                  <c:x val="1.6792611251048313E-3"/>
                  <c:y val="0.1131105093184599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3-4054-915C-3DDA14A5D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2681.86</c:v>
                </c:pt>
                <c:pt idx="1">
                  <c:v>4543.57</c:v>
                </c:pt>
                <c:pt idx="2">
                  <c:v>3337.02</c:v>
                </c:pt>
                <c:pt idx="3">
                  <c:v>3243.12</c:v>
                </c:pt>
                <c:pt idx="4">
                  <c:v>2708.91</c:v>
                </c:pt>
                <c:pt idx="5">
                  <c:v>2535.83</c:v>
                </c:pt>
                <c:pt idx="6">
                  <c:v>2621.69</c:v>
                </c:pt>
                <c:pt idx="7">
                  <c:v>2340.87</c:v>
                </c:pt>
                <c:pt idx="8" formatCode="&quot;R$&quot;\ #,##0.00">
                  <c:v>2337.62</c:v>
                </c:pt>
                <c:pt idx="9" formatCode="&quot;R$&quot;\ #,##0.00">
                  <c:v>2111.56</c:v>
                </c:pt>
                <c:pt idx="10" formatCode="&quot;R$&quot;\ #,##0.00">
                  <c:v>2417.5300000000002</c:v>
                </c:pt>
                <c:pt idx="11" formatCode="&quot;R$&quot;\ #,##0.00">
                  <c:v>2270.3000000000002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8560"/>
        <c:axId val="117140096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x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Gráfico!$D$6:$D$17</c:f>
              <c:numCache>
                <c:formatCode>General</c:formatCode>
                <c:ptCount val="12"/>
                <c:pt idx="0" formatCode="#,##0">
                  <c:v>2309</c:v>
                </c:pt>
                <c:pt idx="1">
                  <c:v>2619</c:v>
                </c:pt>
                <c:pt idx="2" formatCode="#,##0">
                  <c:v>3049</c:v>
                </c:pt>
                <c:pt idx="3" formatCode="#,##0">
                  <c:v>3554</c:v>
                </c:pt>
                <c:pt idx="4" formatCode="#,##0">
                  <c:v>3289</c:v>
                </c:pt>
                <c:pt idx="5" formatCode="#,##0">
                  <c:v>3011</c:v>
                </c:pt>
                <c:pt idx="6" formatCode="#,##0">
                  <c:v>3043</c:v>
                </c:pt>
                <c:pt idx="7" formatCode="#,##0">
                  <c:v>2982</c:v>
                </c:pt>
                <c:pt idx="8" formatCode="#,##0">
                  <c:v>2907</c:v>
                </c:pt>
                <c:pt idx="9" formatCode="#,##0">
                  <c:v>2592</c:v>
                </c:pt>
                <c:pt idx="10" formatCode="#,##0">
                  <c:v>2930</c:v>
                </c:pt>
                <c:pt idx="11" formatCode="#,##0">
                  <c:v>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7-482D-8B6E-783D069E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3904"/>
        <c:axId val="117162368"/>
      </c:lineChart>
      <c:dateAx>
        <c:axId val="11713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17140096"/>
        <c:crosses val="autoZero"/>
        <c:auto val="1"/>
        <c:lblOffset val="100"/>
        <c:baseTimeUnit val="months"/>
      </c:dateAx>
      <c:valAx>
        <c:axId val="117140096"/>
        <c:scaling>
          <c:orientation val="minMax"/>
          <c:min val="0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7138560"/>
        <c:crosses val="autoZero"/>
        <c:crossBetween val="between"/>
      </c:valAx>
      <c:valAx>
        <c:axId val="11716236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7163904"/>
        <c:crosses val="max"/>
        <c:crossBetween val="between"/>
      </c:valAx>
      <c:dateAx>
        <c:axId val="1171639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71623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17279610881971"/>
          <c:y val="4.9410367133649193E-2"/>
          <c:w val="0.23004593756706773"/>
          <c:h val="9.8078827479135697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76200</xdr:rowOff>
    </xdr:from>
    <xdr:to>
      <xdr:col>16</xdr:col>
      <xdr:colOff>53340</xdr:colOff>
      <xdr:row>23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76199</xdr:rowOff>
    </xdr:from>
    <xdr:to>
      <xdr:col>16</xdr:col>
      <xdr:colOff>556260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2C25822-4102-4E18-80B2-17F10FAD6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4"/>
  <sheetViews>
    <sheetView workbookViewId="0"/>
  </sheetViews>
  <sheetFormatPr defaultColWidth="9.109375" defaultRowHeight="13.8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>
      <c r="F3" s="5"/>
    </row>
    <row r="4" spans="1:6" ht="27.75" customHeight="1" thickBot="1">
      <c r="A4" s="6"/>
      <c r="B4" s="49" t="s">
        <v>19</v>
      </c>
      <c r="C4" s="50"/>
      <c r="D4" s="51"/>
      <c r="F4" s="7"/>
    </row>
    <row r="5" spans="1:6" ht="18.600000000000001" thickTop="1">
      <c r="A5" s="8"/>
      <c r="B5" s="12" t="s">
        <v>0</v>
      </c>
      <c r="C5" s="48" t="s">
        <v>17</v>
      </c>
      <c r="D5" s="33" t="s">
        <v>1</v>
      </c>
    </row>
    <row r="6" spans="1:6" ht="15.6">
      <c r="B6" s="15">
        <v>2004</v>
      </c>
      <c r="C6" s="21">
        <v>31081.21</v>
      </c>
      <c r="D6" s="22">
        <v>68160</v>
      </c>
    </row>
    <row r="7" spans="1:6" ht="15.6">
      <c r="B7" s="12">
        <v>2005</v>
      </c>
      <c r="C7" s="10">
        <v>21336.3</v>
      </c>
      <c r="D7" s="11">
        <v>55680</v>
      </c>
    </row>
    <row r="8" spans="1:6" ht="15.6">
      <c r="B8" s="15">
        <v>2006</v>
      </c>
      <c r="C8" s="21">
        <v>24292.78</v>
      </c>
      <c r="D8" s="22">
        <v>55920</v>
      </c>
    </row>
    <row r="9" spans="1:6" ht="15.6">
      <c r="B9" s="12">
        <v>2007</v>
      </c>
      <c r="C9" s="10">
        <v>24452.25</v>
      </c>
      <c r="D9" s="11">
        <v>59040</v>
      </c>
    </row>
    <row r="10" spans="1:6" ht="15.6">
      <c r="B10" s="15">
        <v>2008</v>
      </c>
      <c r="C10" s="21">
        <v>28460.38</v>
      </c>
      <c r="D10" s="22">
        <v>70462</v>
      </c>
    </row>
    <row r="11" spans="1:6" ht="15.6">
      <c r="B11" s="12">
        <v>2009</v>
      </c>
      <c r="C11" s="10">
        <v>47221.4</v>
      </c>
      <c r="D11" s="11">
        <v>72398</v>
      </c>
    </row>
    <row r="12" spans="1:6" ht="15.6">
      <c r="B12" s="15">
        <v>2010</v>
      </c>
      <c r="C12" s="21">
        <v>29605.98</v>
      </c>
      <c r="D12" s="22">
        <v>75086</v>
      </c>
    </row>
    <row r="13" spans="1:6" ht="15.6">
      <c r="B13" s="12">
        <v>2011</v>
      </c>
      <c r="C13" s="10">
        <v>32426.82</v>
      </c>
      <c r="D13" s="11">
        <v>70665</v>
      </c>
    </row>
    <row r="14" spans="1:6" ht="15.6">
      <c r="B14" s="15">
        <v>2012</v>
      </c>
      <c r="C14" s="21">
        <v>36867.4</v>
      </c>
      <c r="D14" s="22">
        <v>81849</v>
      </c>
    </row>
    <row r="15" spans="1:6" ht="15.6">
      <c r="B15" s="12">
        <v>2013</v>
      </c>
      <c r="C15" s="10">
        <v>54244.93</v>
      </c>
      <c r="D15" s="11">
        <v>96434</v>
      </c>
    </row>
    <row r="16" spans="1:6" ht="15.6">
      <c r="B16" s="15">
        <v>2014</v>
      </c>
      <c r="C16" s="21">
        <v>45047.42</v>
      </c>
      <c r="D16" s="22">
        <v>122694</v>
      </c>
    </row>
    <row r="17" spans="2:4" ht="15.6">
      <c r="B17" s="12">
        <v>2015</v>
      </c>
      <c r="C17" s="10">
        <v>60781.08</v>
      </c>
      <c r="D17" s="11">
        <v>102557</v>
      </c>
    </row>
    <row r="18" spans="2:4" ht="15.6">
      <c r="B18" s="15">
        <v>2016</v>
      </c>
      <c r="C18" s="21">
        <v>71694.67</v>
      </c>
      <c r="D18" s="22">
        <v>108123</v>
      </c>
    </row>
    <row r="19" spans="2:4" ht="15.6">
      <c r="B19" s="12">
        <v>2017</v>
      </c>
      <c r="C19" s="10">
        <v>41787.040000000001</v>
      </c>
      <c r="D19" s="11">
        <v>73309</v>
      </c>
    </row>
    <row r="20" spans="2:4" ht="15.6">
      <c r="B20" s="15">
        <v>2018</v>
      </c>
      <c r="C20" s="21">
        <v>45338.21</v>
      </c>
      <c r="D20" s="22">
        <v>58393</v>
      </c>
    </row>
    <row r="21" spans="2:4" ht="15.6">
      <c r="B21" s="32">
        <v>2019</v>
      </c>
      <c r="C21" s="13">
        <f>'2019'!C18</f>
        <v>47729.31</v>
      </c>
      <c r="D21" s="14">
        <f>'2019'!D18</f>
        <v>58218</v>
      </c>
    </row>
    <row r="22" spans="2:4" ht="15.6">
      <c r="B22" s="35">
        <v>2020</v>
      </c>
      <c r="C22" s="16">
        <f>'2020'!C18</f>
        <v>37688.130000000005</v>
      </c>
      <c r="D22" s="17">
        <f>'2020'!D18</f>
        <v>47740</v>
      </c>
    </row>
    <row r="23" spans="2:4" ht="15.6">
      <c r="B23" s="32">
        <v>2021</v>
      </c>
      <c r="C23" s="13">
        <f>'2021'!C18</f>
        <v>37019.699999999997</v>
      </c>
      <c r="D23" s="14">
        <f>'2021'!D18</f>
        <v>35750</v>
      </c>
    </row>
    <row r="24" spans="2:4" ht="16.2" thickBot="1">
      <c r="B24" s="34">
        <v>2022</v>
      </c>
      <c r="C24" s="45">
        <f>'2022'!C18</f>
        <v>34045.979999999996</v>
      </c>
      <c r="D24" s="46">
        <f>'2022'!D18</f>
        <v>34272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2464.91</v>
      </c>
      <c r="D6" s="22">
        <f>2367+247</f>
        <v>2614</v>
      </c>
    </row>
    <row r="7" spans="1:4" ht="15.6">
      <c r="B7" s="12" t="s">
        <v>5</v>
      </c>
      <c r="C7" s="10">
        <v>2253.9499999999998</v>
      </c>
      <c r="D7" s="11">
        <f>2413+215</f>
        <v>2628</v>
      </c>
    </row>
    <row r="8" spans="1:4" ht="15.6">
      <c r="B8" s="15" t="s">
        <v>6</v>
      </c>
      <c r="C8" s="21">
        <v>2214.2199999999998</v>
      </c>
      <c r="D8" s="22">
        <f>2271+268</f>
        <v>2539</v>
      </c>
    </row>
    <row r="9" spans="1:4" ht="15.6">
      <c r="B9" s="12" t="s">
        <v>7</v>
      </c>
      <c r="C9" s="10">
        <v>4406.13</v>
      </c>
      <c r="D9" s="11">
        <f>2537+351</f>
        <v>2888</v>
      </c>
    </row>
    <row r="10" spans="1:4" ht="15.6">
      <c r="B10" s="15" t="s">
        <v>8</v>
      </c>
      <c r="C10" s="21">
        <v>2463.0500000000002</v>
      </c>
      <c r="D10" s="22">
        <f>2449+373</f>
        <v>2822</v>
      </c>
    </row>
    <row r="11" spans="1:4" ht="15.6">
      <c r="B11" s="12" t="s">
        <v>9</v>
      </c>
      <c r="C11" s="10">
        <v>2839.48</v>
      </c>
      <c r="D11" s="11">
        <f>2754+435</f>
        <v>3189</v>
      </c>
    </row>
    <row r="12" spans="1:4" ht="15.6">
      <c r="B12" s="15" t="s">
        <v>10</v>
      </c>
      <c r="C12" s="21">
        <v>2994.44</v>
      </c>
      <c r="D12" s="22">
        <f>2803+442</f>
        <v>3245</v>
      </c>
    </row>
    <row r="13" spans="1:4" ht="15.6">
      <c r="B13" s="12" t="s">
        <v>11</v>
      </c>
      <c r="C13" s="10">
        <v>3724.74</v>
      </c>
      <c r="D13" s="11">
        <f>3018+491</f>
        <v>3509</v>
      </c>
    </row>
    <row r="14" spans="1:4" ht="15.6">
      <c r="B14" s="15" t="s">
        <v>12</v>
      </c>
      <c r="C14" s="21">
        <v>3840.87</v>
      </c>
      <c r="D14" s="22">
        <f>3120+493</f>
        <v>3613</v>
      </c>
    </row>
    <row r="15" spans="1:4" ht="15.6">
      <c r="B15" s="12" t="s">
        <v>13</v>
      </c>
      <c r="C15" s="10">
        <v>3677.99</v>
      </c>
      <c r="D15" s="11">
        <f>2772+408</f>
        <v>3180</v>
      </c>
    </row>
    <row r="16" spans="1:4" ht="15.6">
      <c r="B16" s="15" t="s">
        <v>14</v>
      </c>
      <c r="C16" s="21">
        <v>3101.14</v>
      </c>
      <c r="D16" s="22">
        <f>2596+289</f>
        <v>2885</v>
      </c>
    </row>
    <row r="17" spans="2:4" ht="15.6">
      <c r="B17" s="12" t="s">
        <v>15</v>
      </c>
      <c r="C17" s="10">
        <v>3038.78</v>
      </c>
      <c r="D17" s="11">
        <v>2638</v>
      </c>
    </row>
    <row r="18" spans="2:4" ht="16.2" thickBot="1">
      <c r="B18" s="23" t="s">
        <v>16</v>
      </c>
      <c r="C18" s="24">
        <f>SUM(C6:C17)</f>
        <v>37019.699999999997</v>
      </c>
      <c r="D18" s="25">
        <f>SUM(D6:D17)</f>
        <v>35750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3038.78</v>
      </c>
      <c r="D6" s="39">
        <f>2406+232</f>
        <v>2638</v>
      </c>
    </row>
    <row r="7" spans="1:4" ht="15.6">
      <c r="B7" s="12" t="s">
        <v>5</v>
      </c>
      <c r="C7" s="10">
        <v>2545.15</v>
      </c>
      <c r="D7" s="11">
        <f>2080+199</f>
        <v>2279</v>
      </c>
    </row>
    <row r="8" spans="1:4" ht="15.6">
      <c r="B8" s="15" t="s">
        <v>6</v>
      </c>
      <c r="C8" s="21">
        <v>2681.86</v>
      </c>
      <c r="D8" s="22">
        <f>2099+210</f>
        <v>2309</v>
      </c>
    </row>
    <row r="9" spans="1:4" ht="15.6">
      <c r="B9" s="12" t="s">
        <v>7</v>
      </c>
      <c r="C9" s="10">
        <v>4543.57</v>
      </c>
      <c r="D9" s="33">
        <f>SUM(324,2295)</f>
        <v>2619</v>
      </c>
    </row>
    <row r="10" spans="1:4" ht="15.6">
      <c r="B10" s="15" t="s">
        <v>8</v>
      </c>
      <c r="C10" s="21">
        <v>3337.02</v>
      </c>
      <c r="D10" s="22">
        <f>SUM(391,2658)</f>
        <v>3049</v>
      </c>
    </row>
    <row r="11" spans="1:4" ht="15.6">
      <c r="B11" s="12" t="s">
        <v>9</v>
      </c>
      <c r="C11" s="10">
        <v>3243.12</v>
      </c>
      <c r="D11" s="11">
        <f>425+3129</f>
        <v>3554</v>
      </c>
    </row>
    <row r="12" spans="1:4" ht="15.6">
      <c r="B12" s="15" t="s">
        <v>10</v>
      </c>
      <c r="C12" s="21">
        <v>2708.91</v>
      </c>
      <c r="D12" s="22">
        <f>418+2871</f>
        <v>3289</v>
      </c>
    </row>
    <row r="13" spans="1:4" ht="15.6">
      <c r="B13" s="12" t="s">
        <v>11</v>
      </c>
      <c r="C13" s="10">
        <v>2535.83</v>
      </c>
      <c r="D13" s="11">
        <f>374+2637</f>
        <v>3011</v>
      </c>
    </row>
    <row r="14" spans="1:4" ht="15.6">
      <c r="B14" s="15" t="s">
        <v>12</v>
      </c>
      <c r="C14" s="21">
        <v>2621.69</v>
      </c>
      <c r="D14" s="22">
        <f>444+2599</f>
        <v>3043</v>
      </c>
    </row>
    <row r="15" spans="1:4" ht="15.6">
      <c r="B15" s="12" t="s">
        <v>13</v>
      </c>
      <c r="C15" s="10">
        <v>2340.87</v>
      </c>
      <c r="D15" s="11">
        <f>384+2598</f>
        <v>2982</v>
      </c>
    </row>
    <row r="16" spans="1:4" ht="15.6">
      <c r="B16" s="15" t="s">
        <v>14</v>
      </c>
      <c r="C16" s="21">
        <v>2337.62</v>
      </c>
      <c r="D16" s="22">
        <v>2907</v>
      </c>
    </row>
    <row r="17" spans="2:4" ht="15.6">
      <c r="B17" s="12" t="s">
        <v>15</v>
      </c>
      <c r="C17" s="10">
        <v>2111.56</v>
      </c>
      <c r="D17" s="11">
        <f>239+2353</f>
        <v>2592</v>
      </c>
    </row>
    <row r="18" spans="2:4" ht="16.2" thickBot="1">
      <c r="B18" s="23" t="s">
        <v>16</v>
      </c>
      <c r="C18" s="24">
        <f>SUM(C6:C17)</f>
        <v>34045.979999999996</v>
      </c>
      <c r="D18" s="25">
        <f>SUM(D6:D17)</f>
        <v>34272</v>
      </c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1447-2D1A-491E-BC65-A39BB6AC9431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9.2" thickTop="1" thickBot="1">
      <c r="B5" s="26" t="s">
        <v>2</v>
      </c>
      <c r="C5" s="27" t="s">
        <v>18</v>
      </c>
      <c r="D5" s="28" t="s">
        <v>3</v>
      </c>
    </row>
    <row r="6" spans="1:4" ht="15.6">
      <c r="B6" s="37" t="s">
        <v>4</v>
      </c>
      <c r="C6" s="38">
        <v>2417.5300000000002</v>
      </c>
      <c r="D6" s="39">
        <f>265+2665</f>
        <v>2930</v>
      </c>
    </row>
    <row r="7" spans="1:4" ht="15.6">
      <c r="B7" s="12" t="s">
        <v>5</v>
      </c>
      <c r="C7" s="10">
        <v>2270.3000000000002</v>
      </c>
      <c r="D7" s="11">
        <f>227+2799</f>
        <v>3026</v>
      </c>
    </row>
    <row r="8" spans="1:4" ht="15.6">
      <c r="B8" s="15" t="s">
        <v>6</v>
      </c>
      <c r="C8" s="21"/>
      <c r="D8" s="22"/>
    </row>
    <row r="9" spans="1:4" ht="15.6">
      <c r="B9" s="12" t="s">
        <v>7</v>
      </c>
      <c r="C9" s="10"/>
      <c r="D9" s="33"/>
    </row>
    <row r="10" spans="1:4" ht="15.6">
      <c r="B10" s="15" t="s">
        <v>8</v>
      </c>
      <c r="C10" s="21"/>
      <c r="D10" s="22"/>
    </row>
    <row r="11" spans="1:4" ht="15.6">
      <c r="B11" s="12" t="s">
        <v>9</v>
      </c>
      <c r="C11" s="10"/>
      <c r="D11" s="11"/>
    </row>
    <row r="12" spans="1:4" ht="15.6">
      <c r="B12" s="15" t="s">
        <v>10</v>
      </c>
      <c r="C12" s="21"/>
      <c r="D12" s="22"/>
    </row>
    <row r="13" spans="1:4" ht="15.6">
      <c r="B13" s="12" t="s">
        <v>11</v>
      </c>
      <c r="C13" s="10"/>
      <c r="D13" s="11"/>
    </row>
    <row r="14" spans="1:4" ht="15.6">
      <c r="B14" s="15" t="s">
        <v>12</v>
      </c>
      <c r="C14" s="21"/>
      <c r="D14" s="22"/>
    </row>
    <row r="15" spans="1:4" ht="15.6">
      <c r="B15" s="12" t="s">
        <v>13</v>
      </c>
      <c r="C15" s="10"/>
      <c r="D15" s="11"/>
    </row>
    <row r="16" spans="1:4" ht="15.6">
      <c r="B16" s="15" t="s">
        <v>14</v>
      </c>
      <c r="C16" s="21"/>
      <c r="D16" s="22"/>
    </row>
    <row r="17" spans="2:4" ht="15.6">
      <c r="B17" s="12" t="s">
        <v>15</v>
      </c>
      <c r="C17" s="10"/>
      <c r="D17" s="11"/>
    </row>
    <row r="18" spans="2:4" ht="16.2" thickBot="1">
      <c r="B18" s="23" t="s">
        <v>16</v>
      </c>
      <c r="C18" s="24">
        <f>SUM(C6:C17)</f>
        <v>4687.83</v>
      </c>
      <c r="D18" s="25">
        <f>SUM(D6:D17)</f>
        <v>5956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"/>
  <sheetViews>
    <sheetView tabSelected="1"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2" t="s">
        <v>19</v>
      </c>
      <c r="C4" s="53"/>
      <c r="D4" s="54"/>
    </row>
    <row r="5" spans="1:4" ht="19.2" thickTop="1" thickBot="1">
      <c r="A5" s="3"/>
      <c r="B5" s="26" t="s">
        <v>2</v>
      </c>
      <c r="C5" s="27" t="s">
        <v>18</v>
      </c>
      <c r="D5" s="28" t="s">
        <v>3</v>
      </c>
    </row>
    <row r="6" spans="1:4" ht="15.6">
      <c r="B6" s="42">
        <v>44621</v>
      </c>
      <c r="C6" s="43">
        <v>2681.86</v>
      </c>
      <c r="D6" s="39">
        <f>2099+210</f>
        <v>2309</v>
      </c>
    </row>
    <row r="7" spans="1:4" ht="15.6">
      <c r="B7" s="40">
        <v>44652</v>
      </c>
      <c r="C7" s="58">
        <v>4543.57</v>
      </c>
      <c r="D7" s="33">
        <f>SUM(324,2295)</f>
        <v>2619</v>
      </c>
    </row>
    <row r="8" spans="1:4" ht="15.6">
      <c r="B8" s="41">
        <v>44682</v>
      </c>
      <c r="C8" s="57">
        <v>3337.02</v>
      </c>
      <c r="D8" s="22">
        <f>SUM(391,2658)</f>
        <v>3049</v>
      </c>
    </row>
    <row r="9" spans="1:4" ht="15.6">
      <c r="B9" s="40">
        <v>44713</v>
      </c>
      <c r="C9" s="58">
        <v>3243.12</v>
      </c>
      <c r="D9" s="11">
        <f>425+3129</f>
        <v>3554</v>
      </c>
    </row>
    <row r="10" spans="1:4" ht="15.6">
      <c r="B10" s="41">
        <v>44743</v>
      </c>
      <c r="C10" s="57">
        <v>2708.91</v>
      </c>
      <c r="D10" s="22">
        <f>418+2871</f>
        <v>3289</v>
      </c>
    </row>
    <row r="11" spans="1:4" ht="15.6">
      <c r="B11" s="40">
        <v>44774</v>
      </c>
      <c r="C11" s="58">
        <v>2535.83</v>
      </c>
      <c r="D11" s="11">
        <f>374+2637</f>
        <v>3011</v>
      </c>
    </row>
    <row r="12" spans="1:4" ht="15.6">
      <c r="B12" s="41">
        <v>44805</v>
      </c>
      <c r="C12" s="57">
        <v>2621.69</v>
      </c>
      <c r="D12" s="22">
        <f>444+2599</f>
        <v>3043</v>
      </c>
    </row>
    <row r="13" spans="1:4" ht="15.6">
      <c r="B13" s="40">
        <v>44835</v>
      </c>
      <c r="C13" s="58">
        <v>2340.87</v>
      </c>
      <c r="D13" s="11">
        <f>384+2598</f>
        <v>2982</v>
      </c>
    </row>
    <row r="14" spans="1:4" ht="15.6">
      <c r="B14" s="41">
        <v>44866</v>
      </c>
      <c r="C14" s="59">
        <v>2337.62</v>
      </c>
      <c r="D14" s="22">
        <v>2907</v>
      </c>
    </row>
    <row r="15" spans="1:4" ht="15.6">
      <c r="B15" s="40">
        <v>44896</v>
      </c>
      <c r="C15" s="60">
        <v>2111.56</v>
      </c>
      <c r="D15" s="11">
        <f>239+2353</f>
        <v>2592</v>
      </c>
    </row>
    <row r="16" spans="1:4" ht="15.6">
      <c r="B16" s="41">
        <v>44927</v>
      </c>
      <c r="C16" s="59">
        <v>2417.5300000000002</v>
      </c>
      <c r="D16" s="22">
        <f>265+2665</f>
        <v>2930</v>
      </c>
    </row>
    <row r="17" spans="2:4" ht="16.2" thickBot="1">
      <c r="B17" s="44">
        <v>44958</v>
      </c>
      <c r="C17" s="47">
        <v>2270.3000000000002</v>
      </c>
      <c r="D17" s="46">
        <f>227+2799</f>
        <v>3026</v>
      </c>
    </row>
    <row r="21" spans="2:4" ht="15.6">
      <c r="C21" s="10"/>
      <c r="D21" s="36"/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2" t="s">
        <v>19</v>
      </c>
      <c r="C4" s="53"/>
      <c r="D4" s="54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2780.86</v>
      </c>
      <c r="D6" s="17">
        <v>5650</v>
      </c>
    </row>
    <row r="7" spans="1:4" ht="15.6">
      <c r="B7" s="12" t="s">
        <v>5</v>
      </c>
      <c r="C7" s="13">
        <v>2544.2600000000002</v>
      </c>
      <c r="D7" s="14">
        <v>6864</v>
      </c>
    </row>
    <row r="8" spans="1:4" ht="15.6">
      <c r="B8" s="15" t="s">
        <v>6</v>
      </c>
      <c r="C8" s="16">
        <v>2320.21</v>
      </c>
      <c r="D8" s="17">
        <v>6178</v>
      </c>
    </row>
    <row r="9" spans="1:4" ht="15.6">
      <c r="B9" s="12" t="s">
        <v>7</v>
      </c>
      <c r="C9" s="13">
        <v>2823.3</v>
      </c>
      <c r="D9" s="14">
        <v>7032</v>
      </c>
    </row>
    <row r="10" spans="1:4" ht="15.6">
      <c r="B10" s="15" t="s">
        <v>8</v>
      </c>
      <c r="C10" s="16">
        <v>5775.93</v>
      </c>
      <c r="D10" s="17">
        <v>10526</v>
      </c>
    </row>
    <row r="11" spans="1:4" ht="15.6">
      <c r="B11" s="12" t="s">
        <v>9</v>
      </c>
      <c r="C11" s="13">
        <v>5724.56</v>
      </c>
      <c r="D11" s="14">
        <v>10301</v>
      </c>
    </row>
    <row r="12" spans="1:4" ht="15.6">
      <c r="B12" s="15" t="s">
        <v>10</v>
      </c>
      <c r="C12" s="16">
        <v>5535.54</v>
      </c>
      <c r="D12" s="17">
        <v>7762</v>
      </c>
    </row>
    <row r="13" spans="1:4" ht="15.6">
      <c r="B13" s="12" t="s">
        <v>11</v>
      </c>
      <c r="C13" s="13">
        <v>7255.02</v>
      </c>
      <c r="D13" s="14">
        <v>9360</v>
      </c>
    </row>
    <row r="14" spans="1:4" ht="15.6">
      <c r="B14" s="15" t="s">
        <v>12</v>
      </c>
      <c r="C14" s="16">
        <v>4504.45</v>
      </c>
      <c r="D14" s="17">
        <v>7258</v>
      </c>
    </row>
    <row r="15" spans="1:4" ht="15.6">
      <c r="B15" s="12" t="s">
        <v>13</v>
      </c>
      <c r="C15" s="13">
        <v>4733.0200000000004</v>
      </c>
      <c r="D15" s="14">
        <v>8213</v>
      </c>
    </row>
    <row r="16" spans="1:4" ht="15.6">
      <c r="B16" s="15" t="s">
        <v>14</v>
      </c>
      <c r="C16" s="16">
        <v>5171.8</v>
      </c>
      <c r="D16" s="17">
        <v>9432</v>
      </c>
    </row>
    <row r="17" spans="2:4" ht="15.6">
      <c r="B17" s="12" t="s">
        <v>15</v>
      </c>
      <c r="C17" s="13">
        <v>5075.9799999999996</v>
      </c>
      <c r="D17" s="14">
        <v>7858</v>
      </c>
    </row>
    <row r="18" spans="2:4" ht="16.2" thickBot="1">
      <c r="B18" s="18" t="s">
        <v>16</v>
      </c>
      <c r="C18" s="19">
        <v>54244.930000000008</v>
      </c>
      <c r="D18" s="20">
        <v>96434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2" t="s">
        <v>19</v>
      </c>
      <c r="C4" s="53"/>
      <c r="D4" s="54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3410.15</v>
      </c>
      <c r="D6" s="17">
        <v>8467</v>
      </c>
    </row>
    <row r="7" spans="1:4" ht="15.6">
      <c r="B7" s="12" t="s">
        <v>5</v>
      </c>
      <c r="C7" s="13">
        <v>3553.64</v>
      </c>
      <c r="D7" s="14">
        <v>9211</v>
      </c>
    </row>
    <row r="8" spans="1:4" ht="15.6">
      <c r="B8" s="15" t="s">
        <v>6</v>
      </c>
      <c r="C8" s="16">
        <v>3942.36</v>
      </c>
      <c r="D8" s="17">
        <v>10632</v>
      </c>
    </row>
    <row r="9" spans="1:4" ht="15.6">
      <c r="B9" s="12" t="s">
        <v>7</v>
      </c>
      <c r="C9" s="13">
        <v>4082.52</v>
      </c>
      <c r="D9" s="14">
        <v>10733</v>
      </c>
    </row>
    <row r="10" spans="1:4" ht="15.6">
      <c r="B10" s="15" t="s">
        <v>8</v>
      </c>
      <c r="C10" s="16">
        <v>3589.15</v>
      </c>
      <c r="D10" s="17">
        <v>9941</v>
      </c>
    </row>
    <row r="11" spans="1:4" ht="15.6">
      <c r="B11" s="12" t="s">
        <v>9</v>
      </c>
      <c r="C11" s="13">
        <v>3640</v>
      </c>
      <c r="D11" s="14">
        <v>10056</v>
      </c>
    </row>
    <row r="12" spans="1:4" ht="15.6">
      <c r="B12" s="15" t="s">
        <v>10</v>
      </c>
      <c r="C12" s="16">
        <v>3665.13</v>
      </c>
      <c r="D12" s="17">
        <v>10138</v>
      </c>
    </row>
    <row r="13" spans="1:4" ht="15.6">
      <c r="B13" s="12" t="s">
        <v>11</v>
      </c>
      <c r="C13" s="13">
        <v>3640.34</v>
      </c>
      <c r="D13" s="14">
        <v>10546</v>
      </c>
    </row>
    <row r="14" spans="1:4" ht="15.6">
      <c r="B14" s="15" t="s">
        <v>12</v>
      </c>
      <c r="C14" s="16">
        <v>3626.81</v>
      </c>
      <c r="D14" s="17">
        <v>10123</v>
      </c>
    </row>
    <row r="15" spans="1:4" ht="15.6">
      <c r="B15" s="12" t="s">
        <v>13</v>
      </c>
      <c r="C15" s="13">
        <v>4076.05</v>
      </c>
      <c r="D15" s="14">
        <v>11506</v>
      </c>
    </row>
    <row r="16" spans="1:4" ht="15.6">
      <c r="B16" s="15" t="s">
        <v>14</v>
      </c>
      <c r="C16" s="16">
        <v>3962.69</v>
      </c>
      <c r="D16" s="17">
        <v>12034</v>
      </c>
    </row>
    <row r="17" spans="2:4" ht="15.6">
      <c r="B17" s="12" t="s">
        <v>15</v>
      </c>
      <c r="C17" s="13">
        <v>3858.58</v>
      </c>
      <c r="D17" s="14">
        <v>9307</v>
      </c>
    </row>
    <row r="18" spans="2:4" ht="16.2" thickBot="1">
      <c r="B18" s="18" t="s">
        <v>16</v>
      </c>
      <c r="C18" s="19">
        <v>45047.420000000006</v>
      </c>
      <c r="D18" s="20">
        <v>122694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2" t="s">
        <v>19</v>
      </c>
      <c r="C4" s="53"/>
      <c r="D4" s="54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4578.3</v>
      </c>
      <c r="D6" s="17">
        <v>8242</v>
      </c>
    </row>
    <row r="7" spans="1:4" ht="15.6">
      <c r="B7" s="12" t="s">
        <v>5</v>
      </c>
      <c r="C7" s="13">
        <v>4582.88</v>
      </c>
      <c r="D7" s="14">
        <v>9600</v>
      </c>
    </row>
    <row r="8" spans="1:4" ht="15.6">
      <c r="B8" s="15" t="s">
        <v>6</v>
      </c>
      <c r="C8" s="16">
        <v>5900.49</v>
      </c>
      <c r="D8" s="17">
        <v>10258</v>
      </c>
    </row>
    <row r="9" spans="1:4" ht="15.6">
      <c r="B9" s="12" t="s">
        <v>7</v>
      </c>
      <c r="C9" s="13">
        <v>5430.28</v>
      </c>
      <c r="D9" s="14">
        <v>8808</v>
      </c>
    </row>
    <row r="10" spans="1:4" ht="15.6">
      <c r="B10" s="15" t="s">
        <v>8</v>
      </c>
      <c r="C10" s="16">
        <v>5293.85</v>
      </c>
      <c r="D10" s="17">
        <v>9115</v>
      </c>
    </row>
    <row r="11" spans="1:4" ht="15.6">
      <c r="B11" s="12" t="s">
        <v>9</v>
      </c>
      <c r="C11" s="13">
        <v>6284.05</v>
      </c>
      <c r="D11" s="14">
        <v>10814</v>
      </c>
    </row>
    <row r="12" spans="1:4" ht="15.6">
      <c r="B12" s="15" t="s">
        <v>10</v>
      </c>
      <c r="C12" s="16">
        <v>5053</v>
      </c>
      <c r="D12" s="17">
        <v>8333</v>
      </c>
    </row>
    <row r="13" spans="1:4" ht="15.6">
      <c r="B13" s="12" t="s">
        <v>11</v>
      </c>
      <c r="C13" s="13">
        <v>5585.7</v>
      </c>
      <c r="D13" s="14">
        <v>9278</v>
      </c>
    </row>
    <row r="14" spans="1:4" ht="15.6">
      <c r="B14" s="15" t="s">
        <v>12</v>
      </c>
      <c r="C14" s="16">
        <v>4933.37</v>
      </c>
      <c r="D14" s="17">
        <v>7944</v>
      </c>
    </row>
    <row r="15" spans="1:4" ht="15.6">
      <c r="B15" s="12" t="s">
        <v>13</v>
      </c>
      <c r="C15" s="13">
        <v>5250.67</v>
      </c>
      <c r="D15" s="14">
        <v>8525</v>
      </c>
    </row>
    <row r="16" spans="1:4" ht="15.6">
      <c r="B16" s="15" t="s">
        <v>14</v>
      </c>
      <c r="C16" s="16">
        <v>4475.83</v>
      </c>
      <c r="D16" s="17">
        <v>6677</v>
      </c>
    </row>
    <row r="17" spans="2:4" ht="15.6">
      <c r="B17" s="12" t="s">
        <v>15</v>
      </c>
      <c r="C17" s="13">
        <v>3412.66</v>
      </c>
      <c r="D17" s="14">
        <v>4963</v>
      </c>
    </row>
    <row r="18" spans="2:4" ht="16.2" thickBot="1">
      <c r="B18" s="18" t="s">
        <v>16</v>
      </c>
      <c r="C18" s="19">
        <f>SUM(C6:C17)</f>
        <v>60781.08</v>
      </c>
      <c r="D18" s="20">
        <f>SUM(D6:D17)</f>
        <v>102557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2" t="s">
        <v>19</v>
      </c>
      <c r="C4" s="53"/>
      <c r="D4" s="54"/>
    </row>
    <row r="5" spans="1:4" ht="18.600000000000001" thickTop="1">
      <c r="A5" s="3"/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16">
        <v>8462.6200000000008</v>
      </c>
      <c r="D6" s="17">
        <v>9010</v>
      </c>
    </row>
    <row r="7" spans="1:4" ht="15.6">
      <c r="B7" s="12" t="s">
        <v>5</v>
      </c>
      <c r="C7" s="13">
        <v>6012.52</v>
      </c>
      <c r="D7" s="14">
        <v>8390</v>
      </c>
    </row>
    <row r="8" spans="1:4" ht="15.6">
      <c r="B8" s="15" t="s">
        <v>6</v>
      </c>
      <c r="C8" s="16">
        <v>6245.08</v>
      </c>
      <c r="D8" s="17">
        <v>9158</v>
      </c>
    </row>
    <row r="9" spans="1:4" ht="15.6">
      <c r="B9" s="12" t="s">
        <v>7</v>
      </c>
      <c r="C9" s="13">
        <v>7065.49</v>
      </c>
      <c r="D9" s="14">
        <v>11131</v>
      </c>
    </row>
    <row r="10" spans="1:4" ht="15.6">
      <c r="B10" s="15" t="s">
        <v>8</v>
      </c>
      <c r="C10" s="16">
        <v>5301.72</v>
      </c>
      <c r="D10" s="17">
        <v>7934</v>
      </c>
    </row>
    <row r="11" spans="1:4" ht="15.6">
      <c r="B11" s="12" t="s">
        <v>9</v>
      </c>
      <c r="C11" s="13">
        <v>5957.78</v>
      </c>
      <c r="D11" s="14">
        <v>9523</v>
      </c>
    </row>
    <row r="12" spans="1:4" ht="15.6">
      <c r="B12" s="15" t="s">
        <v>10</v>
      </c>
      <c r="C12" s="16">
        <v>6533.19</v>
      </c>
      <c r="D12" s="17">
        <v>10670</v>
      </c>
    </row>
    <row r="13" spans="1:4" ht="15.6">
      <c r="B13" s="12" t="s">
        <v>11</v>
      </c>
      <c r="C13" s="13">
        <v>6226.88</v>
      </c>
      <c r="D13" s="14">
        <v>10210</v>
      </c>
    </row>
    <row r="14" spans="1:4" ht="15.6">
      <c r="B14" s="15" t="s">
        <v>12</v>
      </c>
      <c r="C14" s="16">
        <v>5737.03</v>
      </c>
      <c r="D14" s="17">
        <v>9110</v>
      </c>
    </row>
    <row r="15" spans="1:4" ht="15.6">
      <c r="B15" s="12" t="s">
        <v>13</v>
      </c>
      <c r="C15" s="13">
        <v>6021.9</v>
      </c>
      <c r="D15" s="14">
        <v>10027</v>
      </c>
    </row>
    <row r="16" spans="1:4" ht="15.6">
      <c r="B16" s="15" t="s">
        <v>14</v>
      </c>
      <c r="C16" s="16">
        <v>3880.08</v>
      </c>
      <c r="D16" s="17">
        <v>5558</v>
      </c>
    </row>
    <row r="17" spans="2:4" ht="15.6">
      <c r="B17" s="12" t="s">
        <v>15</v>
      </c>
      <c r="C17" s="13">
        <v>4250.38</v>
      </c>
      <c r="D17" s="14">
        <v>7402</v>
      </c>
    </row>
    <row r="18" spans="2:4" ht="16.2" thickBot="1">
      <c r="B18" s="18" t="s">
        <v>16</v>
      </c>
      <c r="C18" s="19">
        <f>SUM(C6:C17)</f>
        <v>71694.67</v>
      </c>
      <c r="D18" s="20">
        <f>SUM(D6:D17)</f>
        <v>108123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3"/>
      <c r="D4" s="54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4263.21</v>
      </c>
      <c r="D6" s="22">
        <v>8623</v>
      </c>
    </row>
    <row r="7" spans="1:4" ht="15.6">
      <c r="B7" s="12" t="s">
        <v>5</v>
      </c>
      <c r="C7" s="10">
        <v>4282.9799999999996</v>
      </c>
      <c r="D7" s="11">
        <v>8911</v>
      </c>
    </row>
    <row r="8" spans="1:4" ht="15.6">
      <c r="B8" s="15" t="s">
        <v>6</v>
      </c>
      <c r="C8" s="21">
        <v>4376.41</v>
      </c>
      <c r="D8" s="22">
        <v>8554</v>
      </c>
    </row>
    <row r="9" spans="1:4" ht="15.6">
      <c r="B9" s="12" t="s">
        <v>7</v>
      </c>
      <c r="C9" s="10">
        <v>4916.07</v>
      </c>
      <c r="D9" s="11">
        <v>6972</v>
      </c>
    </row>
    <row r="10" spans="1:4" ht="15.6">
      <c r="B10" s="15" t="s">
        <v>8</v>
      </c>
      <c r="C10" s="21">
        <v>3263.39</v>
      </c>
      <c r="D10" s="22">
        <v>5434</v>
      </c>
    </row>
    <row r="11" spans="1:4" ht="15.6">
      <c r="B11" s="12" t="s">
        <v>9</v>
      </c>
      <c r="C11" s="10">
        <v>3515.01</v>
      </c>
      <c r="D11" s="11">
        <v>5843</v>
      </c>
    </row>
    <row r="12" spans="1:4" ht="15.6">
      <c r="B12" s="15" t="s">
        <v>10</v>
      </c>
      <c r="C12" s="21">
        <v>2973.86</v>
      </c>
      <c r="D12" s="22">
        <v>4940</v>
      </c>
    </row>
    <row r="13" spans="1:4" ht="15.6">
      <c r="B13" s="12" t="s">
        <v>11</v>
      </c>
      <c r="C13" s="10">
        <v>3123.65</v>
      </c>
      <c r="D13" s="11">
        <v>4899</v>
      </c>
    </row>
    <row r="14" spans="1:4" ht="15.6">
      <c r="B14" s="15" t="s">
        <v>12</v>
      </c>
      <c r="C14" s="21">
        <v>2916.52</v>
      </c>
      <c r="D14" s="22">
        <v>4974</v>
      </c>
    </row>
    <row r="15" spans="1:4" ht="15.6">
      <c r="B15" s="12" t="s">
        <v>13</v>
      </c>
      <c r="C15" s="10">
        <v>2810.38</v>
      </c>
      <c r="D15" s="11">
        <v>4864</v>
      </c>
    </row>
    <row r="16" spans="1:4" ht="15.6">
      <c r="B16" s="15" t="s">
        <v>14</v>
      </c>
      <c r="C16" s="21">
        <v>2647.38</v>
      </c>
      <c r="D16" s="22">
        <v>4795</v>
      </c>
    </row>
    <row r="17" spans="2:4" ht="15.6">
      <c r="B17" s="12" t="s">
        <v>15</v>
      </c>
      <c r="C17" s="10">
        <v>2698.18</v>
      </c>
      <c r="D17" s="11">
        <v>4500</v>
      </c>
    </row>
    <row r="18" spans="2:4" ht="16.2" thickBot="1">
      <c r="B18" s="29" t="s">
        <v>16</v>
      </c>
      <c r="C18" s="30">
        <f>SUM(C6:C17)</f>
        <v>41787.039999999994</v>
      </c>
      <c r="D18" s="31">
        <f>SUM(D6:D17)</f>
        <v>73309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3400.58</v>
      </c>
      <c r="D6" s="22">
        <v>5186</v>
      </c>
    </row>
    <row r="7" spans="1:4" ht="15.6">
      <c r="B7" s="12" t="s">
        <v>5</v>
      </c>
      <c r="C7" s="10">
        <v>3292.48</v>
      </c>
      <c r="D7" s="11">
        <v>5464</v>
      </c>
    </row>
    <row r="8" spans="1:4" ht="15.6">
      <c r="B8" s="15" t="s">
        <v>6</v>
      </c>
      <c r="C8" s="21">
        <v>3495.23</v>
      </c>
      <c r="D8" s="22">
        <v>4885</v>
      </c>
    </row>
    <row r="9" spans="1:4" ht="15.6">
      <c r="B9" s="12" t="s">
        <v>7</v>
      </c>
      <c r="C9" s="10">
        <v>7165.28</v>
      </c>
      <c r="D9" s="11">
        <v>5552</v>
      </c>
    </row>
    <row r="10" spans="1:4" ht="15.6">
      <c r="B10" s="15" t="s">
        <v>8</v>
      </c>
      <c r="C10" s="21">
        <v>3638.67</v>
      </c>
      <c r="D10" s="22">
        <v>5470</v>
      </c>
    </row>
    <row r="11" spans="1:4" ht="15.6">
      <c r="B11" s="12" t="s">
        <v>9</v>
      </c>
      <c r="C11" s="10">
        <v>4384.8900000000003</v>
      </c>
      <c r="D11" s="11">
        <v>5602</v>
      </c>
    </row>
    <row r="12" spans="1:4" ht="15.6">
      <c r="B12" s="15" t="s">
        <v>10</v>
      </c>
      <c r="C12" s="21">
        <v>3863.71</v>
      </c>
      <c r="D12" s="22">
        <v>4903</v>
      </c>
    </row>
    <row r="13" spans="1:4" ht="15.6">
      <c r="B13" s="12" t="s">
        <v>11</v>
      </c>
      <c r="C13" s="10">
        <v>3847.93</v>
      </c>
      <c r="D13" s="11">
        <v>5123</v>
      </c>
    </row>
    <row r="14" spans="1:4" ht="15.6">
      <c r="B14" s="15" t="s">
        <v>12</v>
      </c>
      <c r="C14" s="21">
        <v>3284.75</v>
      </c>
      <c r="D14" s="22">
        <v>4241</v>
      </c>
    </row>
    <row r="15" spans="1:4" ht="15.6">
      <c r="B15" s="12" t="s">
        <v>13</v>
      </c>
      <c r="C15" s="10">
        <v>3556.55</v>
      </c>
      <c r="D15" s="11">
        <v>4338</v>
      </c>
    </row>
    <row r="16" spans="1:4" ht="15.6">
      <c r="B16" s="15" t="s">
        <v>14</v>
      </c>
      <c r="C16" s="21">
        <v>2950.02</v>
      </c>
      <c r="D16" s="22">
        <v>4117</v>
      </c>
    </row>
    <row r="17" spans="2:4" ht="15.6">
      <c r="B17" s="12" t="s">
        <v>15</v>
      </c>
      <c r="C17" s="10">
        <v>2458.12</v>
      </c>
      <c r="D17" s="11">
        <v>3512</v>
      </c>
    </row>
    <row r="18" spans="2:4" ht="16.2" thickBot="1">
      <c r="B18" s="23" t="s">
        <v>16</v>
      </c>
      <c r="C18" s="24">
        <f>SUM(C6:C17)</f>
        <v>45338.21</v>
      </c>
      <c r="D18" s="25">
        <f>SUM(D6:D17)</f>
        <v>58393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2899.52</v>
      </c>
      <c r="D6" s="22">
        <f>340+3711</f>
        <v>4051</v>
      </c>
    </row>
    <row r="7" spans="1:4" ht="15.6">
      <c r="B7" s="12" t="s">
        <v>5</v>
      </c>
      <c r="C7" s="10">
        <v>2720.9</v>
      </c>
      <c r="D7" s="11">
        <f>360+3941</f>
        <v>4301</v>
      </c>
    </row>
    <row r="8" spans="1:4" ht="15.6">
      <c r="B8" s="15" t="s">
        <v>6</v>
      </c>
      <c r="C8" s="21">
        <v>4549.22</v>
      </c>
      <c r="D8" s="22">
        <f>634+5375</f>
        <v>6009</v>
      </c>
    </row>
    <row r="9" spans="1:4" ht="15.6">
      <c r="B9" s="12" t="s">
        <v>7</v>
      </c>
      <c r="C9" s="10">
        <v>7493.55</v>
      </c>
      <c r="D9" s="11">
        <f>736+5067</f>
        <v>5803</v>
      </c>
    </row>
    <row r="10" spans="1:4" ht="15.6">
      <c r="B10" s="15" t="s">
        <v>8</v>
      </c>
      <c r="C10" s="21">
        <v>4154.49</v>
      </c>
      <c r="D10" s="22">
        <f>604+5035</f>
        <v>5639</v>
      </c>
    </row>
    <row r="11" spans="1:4" ht="15.6">
      <c r="B11" s="12" t="s">
        <v>9</v>
      </c>
      <c r="C11" s="10">
        <v>3398.67</v>
      </c>
      <c r="D11" s="11">
        <f>607+4215</f>
        <v>4822</v>
      </c>
    </row>
    <row r="12" spans="1:4" ht="15.6">
      <c r="B12" s="15" t="s">
        <v>10</v>
      </c>
      <c r="C12" s="21">
        <v>3778.07</v>
      </c>
      <c r="D12" s="22">
        <f>562+4173</f>
        <v>4735</v>
      </c>
    </row>
    <row r="13" spans="1:4" ht="15.6">
      <c r="B13" s="12" t="s">
        <v>11</v>
      </c>
      <c r="C13" s="10">
        <v>4249.3900000000003</v>
      </c>
      <c r="D13" s="11">
        <f>629+4683</f>
        <v>5312</v>
      </c>
    </row>
    <row r="14" spans="1:4" ht="15.6">
      <c r="B14" s="15" t="s">
        <v>12</v>
      </c>
      <c r="C14" s="21">
        <v>4020.91</v>
      </c>
      <c r="D14" s="22">
        <f>591+4254</f>
        <v>4845</v>
      </c>
    </row>
    <row r="15" spans="1:4" ht="15.6">
      <c r="B15" s="12" t="s">
        <v>13</v>
      </c>
      <c r="C15" s="10">
        <v>3752.75</v>
      </c>
      <c r="D15" s="11">
        <f>528+3971</f>
        <v>4499</v>
      </c>
    </row>
    <row r="16" spans="1:4" ht="15.6">
      <c r="B16" s="15" t="s">
        <v>14</v>
      </c>
      <c r="C16" s="21">
        <v>3684.84</v>
      </c>
      <c r="D16" s="22">
        <f>464+3918</f>
        <v>4382</v>
      </c>
    </row>
    <row r="17" spans="2:4" ht="15.6">
      <c r="B17" s="12" t="s">
        <v>15</v>
      </c>
      <c r="C17" s="10">
        <v>3027</v>
      </c>
      <c r="D17" s="11">
        <f>409+3411</f>
        <v>3820</v>
      </c>
    </row>
    <row r="18" spans="2:4" ht="16.2" thickBot="1">
      <c r="B18" s="23" t="s">
        <v>16</v>
      </c>
      <c r="C18" s="24">
        <f>SUM(C6:C17)</f>
        <v>47729.31</v>
      </c>
      <c r="D18" s="25">
        <f>SUM(D6:D17)</f>
        <v>58218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2" spans="1:4">
      <c r="A2" s="4"/>
    </row>
    <row r="3" spans="1:4" ht="15" thickBot="1"/>
    <row r="4" spans="1:4" ht="21.6" thickBot="1">
      <c r="B4" s="52" t="s">
        <v>19</v>
      </c>
      <c r="C4" s="55"/>
      <c r="D4" s="56"/>
    </row>
    <row r="5" spans="1:4" ht="18.600000000000001" thickTop="1">
      <c r="B5" s="26" t="s">
        <v>2</v>
      </c>
      <c r="C5" s="27" t="s">
        <v>18</v>
      </c>
      <c r="D5" s="28" t="s">
        <v>3</v>
      </c>
    </row>
    <row r="6" spans="1:4" ht="15.6">
      <c r="B6" s="15" t="s">
        <v>4</v>
      </c>
      <c r="C6" s="21">
        <v>3386.43</v>
      </c>
      <c r="D6" s="22">
        <f>405+4416</f>
        <v>4821</v>
      </c>
    </row>
    <row r="7" spans="1:4" ht="15.6">
      <c r="B7" s="12" t="s">
        <v>5</v>
      </c>
      <c r="C7" s="10">
        <v>3439.93</v>
      </c>
      <c r="D7" s="11">
        <f>423+4544</f>
        <v>4967</v>
      </c>
    </row>
    <row r="8" spans="1:4" ht="15.6">
      <c r="B8" s="15" t="s">
        <v>6</v>
      </c>
      <c r="C8" s="21">
        <v>15141.74</v>
      </c>
      <c r="D8" s="22">
        <f>395+4053</f>
        <v>4448</v>
      </c>
    </row>
    <row r="9" spans="1:4" ht="15.6">
      <c r="B9" s="12" t="s">
        <v>7</v>
      </c>
      <c r="C9" s="10">
        <v>3211.05</v>
      </c>
      <c r="D9" s="11">
        <f>447+3729</f>
        <v>4176</v>
      </c>
    </row>
    <row r="10" spans="1:4" ht="15.6">
      <c r="B10" s="15" t="s">
        <v>8</v>
      </c>
      <c r="C10" s="21">
        <v>0</v>
      </c>
      <c r="D10" s="22">
        <f>4043+453</f>
        <v>4496</v>
      </c>
    </row>
    <row r="11" spans="1:4" ht="15.6">
      <c r="B11" s="12" t="s">
        <v>9</v>
      </c>
      <c r="C11" s="10">
        <v>0</v>
      </c>
      <c r="D11" s="11">
        <f>4010+465</f>
        <v>4475</v>
      </c>
    </row>
    <row r="12" spans="1:4" ht="15.6">
      <c r="B12" s="15" t="s">
        <v>10</v>
      </c>
      <c r="C12" s="21">
        <v>0</v>
      </c>
      <c r="D12" s="22">
        <f>3833+475</f>
        <v>4308</v>
      </c>
    </row>
    <row r="13" spans="1:4" ht="15.6">
      <c r="B13" s="12" t="s">
        <v>11</v>
      </c>
      <c r="C13" s="10">
        <v>3359.29</v>
      </c>
      <c r="D13" s="11">
        <f>4338+576</f>
        <v>4914</v>
      </c>
    </row>
    <row r="14" spans="1:4" ht="15.6">
      <c r="B14" s="15" t="s">
        <v>12</v>
      </c>
      <c r="C14" s="21">
        <v>3032.97</v>
      </c>
      <c r="D14" s="22">
        <f>3653+499</f>
        <v>4152</v>
      </c>
    </row>
    <row r="15" spans="1:4" ht="15.6">
      <c r="B15" s="12" t="s">
        <v>13</v>
      </c>
      <c r="C15" s="10">
        <v>2729.6</v>
      </c>
      <c r="D15" s="11">
        <f>2756+392</f>
        <v>3148</v>
      </c>
    </row>
    <row r="16" spans="1:4" ht="15.6">
      <c r="B16" s="15" t="s">
        <v>14</v>
      </c>
      <c r="C16" s="21">
        <v>1430.08</v>
      </c>
      <c r="D16" s="22">
        <f>1319+166</f>
        <v>1485</v>
      </c>
    </row>
    <row r="17" spans="2:4" ht="15.6">
      <c r="B17" s="12" t="s">
        <v>15</v>
      </c>
      <c r="C17" s="10">
        <v>1957.04</v>
      </c>
      <c r="D17" s="11">
        <f>2073+277</f>
        <v>2350</v>
      </c>
    </row>
    <row r="18" spans="2:4" ht="16.2" thickBot="1">
      <c r="B18" s="23" t="s">
        <v>16</v>
      </c>
      <c r="C18" s="24">
        <f>SUM(C6:C17)</f>
        <v>37688.130000000005</v>
      </c>
      <c r="D18" s="25">
        <f>SUM(D6:D17)</f>
        <v>47740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</cp:lastModifiedBy>
  <dcterms:created xsi:type="dcterms:W3CDTF">2013-09-10T13:21:21Z</dcterms:created>
  <dcterms:modified xsi:type="dcterms:W3CDTF">2023-02-17T21:15:39Z</dcterms:modified>
</cp:coreProperties>
</file>