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/>
  <mc:AlternateContent xmlns:mc="http://schemas.openxmlformats.org/markup-compatibility/2006">
    <mc:Choice Requires="x15">
      <x15ac:absPath xmlns:x15ac="http://schemas.microsoft.com/office/spreadsheetml/2010/11/ac" url="/Users/Lara/Desktop/"/>
    </mc:Choice>
  </mc:AlternateContent>
  <xr:revisionPtr revIDLastSave="0" documentId="8_{722C4F2C-FABE-B144-BDD9-867F7C9F0DF6}" xr6:coauthVersionLast="47" xr6:coauthVersionMax="47" xr10:uidLastSave="{00000000-0000-0000-0000-000000000000}"/>
  <bookViews>
    <workbookView xWindow="0" yWindow="500" windowWidth="44800" windowHeight="23000" xr2:uid="{00000000-000D-0000-FFFF-FFFF00000000}"/>
  </bookViews>
  <sheets>
    <sheet name="Avaliação de CV - PrI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VsY4qbZUy1Dph0+OaiBjJwt8ZLst4JpymbQ783Uw7/c="/>
    </ext>
  </extLst>
</workbook>
</file>

<file path=xl/calcChain.xml><?xml version="1.0" encoding="utf-8"?>
<calcChain xmlns="http://schemas.openxmlformats.org/spreadsheetml/2006/main">
  <c r="E75" i="1" l="1"/>
  <c r="E74" i="1"/>
  <c r="E73" i="1"/>
  <c r="E72" i="1"/>
  <c r="E71" i="1"/>
  <c r="E76" i="1" s="1"/>
  <c r="E69" i="1"/>
  <c r="E68" i="1"/>
  <c r="E67" i="1"/>
  <c r="E66" i="1"/>
  <c r="E65" i="1"/>
  <c r="E64" i="1"/>
  <c r="E63" i="1"/>
  <c r="E62" i="1"/>
  <c r="E61" i="1"/>
  <c r="E57" i="1"/>
  <c r="E56" i="1"/>
  <c r="E55" i="1"/>
  <c r="E54" i="1"/>
  <c r="E53" i="1"/>
  <c r="E52" i="1"/>
  <c r="E51" i="1"/>
  <c r="E50" i="1"/>
  <c r="E49" i="1"/>
  <c r="E58" i="1" s="1"/>
  <c r="E46" i="1"/>
  <c r="E45" i="1"/>
  <c r="E43" i="1"/>
  <c r="E47" i="1" s="1"/>
  <c r="E39" i="1"/>
  <c r="E38" i="1"/>
  <c r="E37" i="1"/>
  <c r="E36" i="1"/>
  <c r="E35" i="1"/>
  <c r="E33" i="1"/>
  <c r="E32" i="1"/>
  <c r="E31" i="1"/>
  <c r="E30" i="1"/>
  <c r="E29" i="1"/>
  <c r="E28" i="1"/>
  <c r="E27" i="1"/>
  <c r="E26" i="1"/>
  <c r="E23" i="1"/>
  <c r="E22" i="1"/>
  <c r="E21" i="1"/>
  <c r="E20" i="1"/>
  <c r="E19" i="1"/>
  <c r="J17" i="1"/>
  <c r="E17" i="1"/>
  <c r="J16" i="1"/>
  <c r="I16" i="1"/>
  <c r="E16" i="1"/>
  <c r="J15" i="1"/>
  <c r="I15" i="1"/>
  <c r="E15" i="1"/>
  <c r="J14" i="1"/>
  <c r="I14" i="1"/>
  <c r="E14" i="1"/>
  <c r="J13" i="1"/>
  <c r="I13" i="1"/>
  <c r="E13" i="1"/>
  <c r="E12" i="1"/>
  <c r="E11" i="1"/>
  <c r="J10" i="1"/>
  <c r="I10" i="1"/>
  <c r="E10" i="1"/>
  <c r="J9" i="1"/>
  <c r="I9" i="1"/>
  <c r="E9" i="1"/>
  <c r="J8" i="1"/>
  <c r="I8" i="1"/>
  <c r="J7" i="1"/>
  <c r="I7" i="1"/>
  <c r="F4" i="1"/>
  <c r="F3" i="1"/>
  <c r="F2" i="1"/>
  <c r="E40" i="1" l="1"/>
  <c r="E24" i="1"/>
  <c r="E78" i="1" l="1"/>
  <c r="F78" i="1" s="1"/>
</calcChain>
</file>

<file path=xl/sharedStrings.xml><?xml version="1.0" encoding="utf-8"?>
<sst xmlns="http://schemas.openxmlformats.org/spreadsheetml/2006/main" count="114" uniqueCount="114">
  <si>
    <t>FICHA DE AVALIAÇÃO EDITAL PRINT - UFPel</t>
  </si>
  <si>
    <t>NOME DO SOLICITANTE:</t>
  </si>
  <si>
    <t>ÁREA DO CONHECIMENTO:</t>
  </si>
  <si>
    <t>ÁREA DE AVALIAÇÃO:</t>
  </si>
  <si>
    <t>AS INFORMAÇÕES DEVERÃO SER EXTRAÍDAS DO CV LATTES CNPq A PARTIR DE 2018</t>
  </si>
  <si>
    <t>DISCRIMINAÇÃO</t>
  </si>
  <si>
    <t>VALOR POR ITEM</t>
  </si>
  <si>
    <t>NÚMERO DE ITENS</t>
  </si>
  <si>
    <t>VALOR FINAL</t>
  </si>
  <si>
    <r>
      <rPr>
        <b/>
        <sz val="8"/>
        <color theme="1"/>
        <rFont val="Century Gothic"/>
        <family val="1"/>
      </rPr>
      <t>ARTIGOS PUBLICADOS EM PERIÓDICOS CIENTÍFICOS COM CORPO EDITORIAL                                                           (</t>
    </r>
    <r>
      <rPr>
        <b/>
        <sz val="8"/>
        <color rgb="FFFF0000"/>
        <rFont val="Century Gothic"/>
        <family val="1"/>
      </rPr>
      <t>Somente trabalhos publicados com número do volume e das páginas ou DOI</t>
    </r>
    <r>
      <rPr>
        <b/>
        <sz val="8"/>
        <color theme="1"/>
        <rFont val="Century Gothic"/>
        <family val="1"/>
      </rPr>
      <t>)</t>
    </r>
  </si>
  <si>
    <t>CIÊNCIAS EXATAS E DA TERRA</t>
  </si>
  <si>
    <t>MATEMÁTICA / PROBABILIDADE E ESTATÍSTICA</t>
  </si>
  <si>
    <t>CIÊNCIAS BIOLÓGICAS</t>
  </si>
  <si>
    <t>CIÊNCIA DA COMPUTAÇÃO</t>
  </si>
  <si>
    <t>1.1 – Qualis A1</t>
  </si>
  <si>
    <t>ENGENHARIAS</t>
  </si>
  <si>
    <t>ASTRONOMIA / FÍSICA</t>
  </si>
  <si>
    <t>1.2 – Qualis A2</t>
  </si>
  <si>
    <t>CIÊNCIAS DA SAÚDE</t>
  </si>
  <si>
    <t>QUÍMICA</t>
  </si>
  <si>
    <t>1.3 – Qualis A3</t>
  </si>
  <si>
    <t>1.4 – Qualis A4</t>
  </si>
  <si>
    <t>1.5 – Qualis B1</t>
  </si>
  <si>
    <t>CIÊNCIAS AGRÁRIAS</t>
  </si>
  <si>
    <t>GEOCIÊNCIAS</t>
  </si>
  <si>
    <t>1.6 – Qualis B2</t>
  </si>
  <si>
    <t>CIÊNCIAS SOCIAIS APLICADAS</t>
  </si>
  <si>
    <t>1.7 – Qualis B3</t>
  </si>
  <si>
    <t>CIÊNCIAS HUMANAS</t>
  </si>
  <si>
    <t>1.8 – Qualis B4</t>
  </si>
  <si>
    <t>LINGUÍSTICA, LETRAS E ARTES</t>
  </si>
  <si>
    <t>1.9 – Qualis C</t>
  </si>
  <si>
    <t>CIÊNCIAS BIOLÓGICAS I</t>
  </si>
  <si>
    <r>
      <rPr>
        <b/>
        <sz val="8"/>
        <color theme="1"/>
        <rFont val="Century Gothic"/>
        <family val="1"/>
      </rPr>
      <t>1.9 – Não classificadas no Qualis (</t>
    </r>
    <r>
      <rPr>
        <b/>
        <sz val="8"/>
        <color rgb="FFFF0000"/>
        <rFont val="Century Gothic"/>
        <family val="1"/>
      </rPr>
      <t>Não incluídos nos itens 1.1 a 1.8</t>
    </r>
    <r>
      <rPr>
        <b/>
        <sz val="8"/>
        <color theme="1"/>
        <rFont val="Century Gothic"/>
        <family val="1"/>
      </rPr>
      <t>)</t>
    </r>
  </si>
  <si>
    <t>CIÊNCIAS BIOLÓGICAS II</t>
  </si>
  <si>
    <t xml:space="preserve">    1.9.1 com Fator de Impacto ≥ 3</t>
  </si>
  <si>
    <t>CIÊNCIAS BIOLÓGICAS III</t>
  </si>
  <si>
    <t xml:space="preserve">    1.9.2 com Fator de Impacto ≥ 1,5</t>
  </si>
  <si>
    <t>BIODIVERSIDADE</t>
  </si>
  <si>
    <t xml:space="preserve">    1.9.3 com Fator de Impacto ≥ 0,5</t>
  </si>
  <si>
    <t xml:space="preserve">    1.9.4 com Fator de Impacto ≥ 0</t>
  </si>
  <si>
    <t xml:space="preserve">    1.9.5 sem Fator de Impacto </t>
  </si>
  <si>
    <t>TOTAL DO ITEM 1</t>
  </si>
  <si>
    <t>LIVROS PUBLICADOS COM CORPO EDITORIAL</t>
  </si>
  <si>
    <t>2.1 – Livro Classificação L4</t>
  </si>
  <si>
    <t>ENGENHARIAS I</t>
  </si>
  <si>
    <t>2.2 – Livro Classificação L3</t>
  </si>
  <si>
    <t>ENGENHARIAS II</t>
  </si>
  <si>
    <t>2.3 – Livro Classificação L2</t>
  </si>
  <si>
    <t>ENGENHARIAS III</t>
  </si>
  <si>
    <t>2.4 – Livro Classificação L1</t>
  </si>
  <si>
    <t>ENGENHARIAS IV</t>
  </si>
  <si>
    <t>2.5 –  Capítulo Classificação C4</t>
  </si>
  <si>
    <t>2.6 –  Capítulo Classifcação C3</t>
  </si>
  <si>
    <t>2.7 –  Capítulo Classifcação C2</t>
  </si>
  <si>
    <t>2.8 –  Capítulo Classificação C1</t>
  </si>
  <si>
    <r>
      <rPr>
        <b/>
        <sz val="8"/>
        <color theme="1"/>
        <rFont val="Century Gothic"/>
        <family val="1"/>
      </rPr>
      <t>2.9 – Não classificadas no Qualis (</t>
    </r>
    <r>
      <rPr>
        <b/>
        <sz val="8"/>
        <color rgb="FFFF0000"/>
        <rFont val="Century Gothic"/>
        <family val="1"/>
      </rPr>
      <t>Não incluídos nos itens 2.1 a 2.8</t>
    </r>
    <r>
      <rPr>
        <b/>
        <sz val="8"/>
        <color theme="1"/>
        <rFont val="Century Gothic"/>
        <family val="1"/>
      </rPr>
      <t>)</t>
    </r>
  </si>
  <si>
    <t xml:space="preserve">    2.9.1 – Livro - editado por editora internacional</t>
  </si>
  <si>
    <t>MEDICINA I</t>
  </si>
  <si>
    <t xml:space="preserve">    2.9.2 – Livro - editado por editora nacional</t>
  </si>
  <si>
    <t>MEDICINA II</t>
  </si>
  <si>
    <t xml:space="preserve">    2.9.3 – Livro organizado</t>
  </si>
  <si>
    <t>MEDICINA III</t>
  </si>
  <si>
    <t xml:space="preserve">    2.9.4 – Capítulos em livro - editado por editora internacional</t>
  </si>
  <si>
    <t>NUTRIÇÃO</t>
  </si>
  <si>
    <t xml:space="preserve">    2.9.5 – Capítulos em livro - editado por editora nacional</t>
  </si>
  <si>
    <t>ODONTOLOGIA</t>
  </si>
  <si>
    <t>TOTAL DO ITEM 2</t>
  </si>
  <si>
    <t>FARMÁCIA</t>
  </si>
  <si>
    <r>
      <rPr>
        <b/>
        <sz val="8"/>
        <color theme="1"/>
        <rFont val="Century Gothic"/>
        <family val="1"/>
      </rPr>
      <t xml:space="preserve">PRODUÇÃO TECNOLÓGICA </t>
    </r>
    <r>
      <rPr>
        <b/>
        <sz val="8"/>
        <color rgb="FFFF0000"/>
        <rFont val="Century Gothic"/>
        <family val="1"/>
      </rPr>
      <t xml:space="preserve"> (As informações deste item deverão ser extraídas do CV Lattes/CNPq a partir de 2006)</t>
    </r>
  </si>
  <si>
    <t>3.1 Patente Internacional</t>
  </si>
  <si>
    <t xml:space="preserve">    3.1.1 - depositada</t>
  </si>
  <si>
    <t>3.2 Patente Nacional</t>
  </si>
  <si>
    <t xml:space="preserve">    3.2.1 - concedida</t>
  </si>
  <si>
    <t xml:space="preserve">    3.2.2 - depositada</t>
  </si>
  <si>
    <t>TOTAL DO ITEM 3</t>
  </si>
  <si>
    <t>FILOSOFIA / TEOLOGIA: SUBCOMISSÃO FILOSOFIA</t>
  </si>
  <si>
    <t>ORIENTAÇÃO E CO-ORIENTAÇÃO</t>
  </si>
  <si>
    <t>EDUCAÇÃO</t>
  </si>
  <si>
    <t>4.2 – orientação de Iniciação Científica concluída</t>
  </si>
  <si>
    <t>LETRAS / LINGUÍSTICA</t>
  </si>
  <si>
    <t>4.5 – orientação de mestrado em andamento</t>
  </si>
  <si>
    <t>4.6 – orientação de doutorado em andamento</t>
  </si>
  <si>
    <t>4.7 – orientação de mestrado concluído</t>
  </si>
  <si>
    <t>4.8 – orientação de doutorado concluído</t>
  </si>
  <si>
    <t>4.9 – Co-orientação de mestrado em andamento</t>
  </si>
  <si>
    <t>4.10 – Co-orientação de doutorado em andamento</t>
  </si>
  <si>
    <t>4.11 – Co-orientação de mestrado concluído</t>
  </si>
  <si>
    <t>INTERDISCIPLINAR</t>
  </si>
  <si>
    <t>4.12 – Co-orientação de doutorado concluído</t>
  </si>
  <si>
    <t>ENSINO</t>
  </si>
  <si>
    <t>TOTAL ITEM 4</t>
  </si>
  <si>
    <t>MATERIAIS</t>
  </si>
  <si>
    <t>EDITOR-CHEFE OU EDITOR DE ÁREA DE PERIÓDICOS CIENTÍFICOS COM CORPO EDITORIAL</t>
  </si>
  <si>
    <t>BIOTECNOLOGIA</t>
  </si>
  <si>
    <t>CIÊNCIAS AMBIENTAIS</t>
  </si>
  <si>
    <t>5.1 –  Qualis A1</t>
  </si>
  <si>
    <t>5.2 – Qualis A2</t>
  </si>
  <si>
    <t>5.3 – Qualis A3</t>
  </si>
  <si>
    <t>5.4 – Qualis A4</t>
  </si>
  <si>
    <t>5.5 – Qualis B1</t>
  </si>
  <si>
    <t>5.6 – Qualis B2</t>
  </si>
  <si>
    <t>5.7 –  Qualis B3</t>
  </si>
  <si>
    <t>5.8 –  Qualis B4</t>
  </si>
  <si>
    <t>5.9 –  Qualis C</t>
  </si>
  <si>
    <r>
      <rPr>
        <b/>
        <sz val="8"/>
        <color theme="1"/>
        <rFont val="Century Gothic"/>
        <family val="1"/>
      </rPr>
      <t>8.8 - Não classificadas no Qualis (</t>
    </r>
    <r>
      <rPr>
        <b/>
        <sz val="8"/>
        <color rgb="FFFF0000"/>
        <rFont val="Century Gothic"/>
        <family val="1"/>
      </rPr>
      <t>Não incluídos nos itens 1.1 a 1.8</t>
    </r>
    <r>
      <rPr>
        <b/>
        <sz val="8"/>
        <color theme="1"/>
        <rFont val="Century Gothic"/>
        <family val="1"/>
      </rPr>
      <t>)</t>
    </r>
  </si>
  <si>
    <t xml:space="preserve">    5.8.1 com Fator de Impacto ≥ 3</t>
  </si>
  <si>
    <t xml:space="preserve">    5.8.2 com Fator de Impacto ≥ 1,5</t>
  </si>
  <si>
    <t xml:space="preserve">    5.8.3 com Fator de Impacto ≥ 0,5</t>
  </si>
  <si>
    <t xml:space="preserve">    5.8.4 com Fator de Impacto ≥ 0</t>
  </si>
  <si>
    <t xml:space="preserve">    5.8.5 sem Fator de Impacto</t>
  </si>
  <si>
    <t>TOTAL DO ITEM 5</t>
  </si>
  <si>
    <t>PONTUAÇÃO DA PRODUÇÃO</t>
  </si>
  <si>
    <t>Pontuação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</si>
</sst>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b/>
      <sz val="11"/>
      <color theme="1"/>
      <name val="Century Gothic"/>
      <family val="1"/>
    </font>
    <font>
      <sz val="11"/>
      <name val="Calibri"/>
      <family val="2"/>
    </font>
    <font>
      <sz val="11"/>
      <color theme="1"/>
      <name val="Calibri"/>
      <family val="2"/>
    </font>
    <font>
      <b/>
      <sz val="8"/>
      <color theme="1"/>
      <name val="Century Gothic"/>
      <family val="1"/>
    </font>
    <font>
      <b/>
      <sz val="10"/>
      <color theme="1"/>
      <name val="Century Gothic"/>
      <family val="1"/>
    </font>
    <font>
      <sz val="12"/>
      <color rgb="FFFF0000"/>
      <name val="Calibri"/>
      <family val="2"/>
    </font>
    <font>
      <b/>
      <sz val="9"/>
      <color rgb="FFFF0000"/>
      <name val="Century Gothic"/>
      <family val="1"/>
    </font>
    <font>
      <sz val="8"/>
      <color theme="1"/>
      <name val="Century Gothic"/>
      <family val="1"/>
    </font>
    <font>
      <b/>
      <sz val="8"/>
      <color rgb="FFFF0000"/>
      <name val="Century Gothic"/>
      <family val="1"/>
    </font>
  </fonts>
  <fills count="9">
    <fill>
      <patternFill patternType="none"/>
    </fill>
    <fill>
      <patternFill patternType="gray125"/>
    </fill>
    <fill>
      <patternFill patternType="solid">
        <fgColor rgb="FF66CCFF"/>
        <bgColor rgb="FF66CCFF"/>
      </patternFill>
    </fill>
    <fill>
      <patternFill patternType="solid">
        <fgColor rgb="FFFFFF99"/>
        <bgColor rgb="FFFFFF99"/>
      </patternFill>
    </fill>
    <fill>
      <patternFill patternType="solid">
        <fgColor rgb="FFCCFF99"/>
        <bgColor rgb="FFCCFF99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6" fillId="0" borderId="0" xfId="0" applyFont="1" applyAlignment="1">
      <alignment vertical="center"/>
    </xf>
    <xf numFmtId="0" fontId="3" fillId="6" borderId="10" xfId="0" applyFont="1" applyFill="1" applyBorder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2" xfId="0" applyFont="1" applyBorder="1" applyProtection="1"/>
    <xf numFmtId="0" fontId="2" fillId="0" borderId="3" xfId="0" applyFont="1" applyBorder="1" applyProtection="1"/>
    <xf numFmtId="0" fontId="4" fillId="3" borderId="4" xfId="0" applyFont="1" applyFill="1" applyBorder="1" applyAlignment="1" applyProtection="1">
      <alignment vertical="center" wrapText="1"/>
    </xf>
    <xf numFmtId="0" fontId="4" fillId="3" borderId="4" xfId="0" applyFont="1" applyFill="1" applyBorder="1" applyAlignment="1" applyProtection="1">
      <alignment wrapText="1"/>
    </xf>
    <xf numFmtId="0" fontId="7" fillId="0" borderId="1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1" xfId="0" applyFont="1" applyBorder="1" applyProtection="1"/>
    <xf numFmtId="0" fontId="2" fillId="0" borderId="12" xfId="0" applyFont="1" applyBorder="1" applyProtection="1"/>
    <xf numFmtId="0" fontId="2" fillId="0" borderId="13" xfId="0" applyFont="1" applyBorder="1" applyProtection="1"/>
    <xf numFmtId="0" fontId="2" fillId="0" borderId="14" xfId="0" applyFont="1" applyBorder="1" applyProtection="1"/>
    <xf numFmtId="0" fontId="8" fillId="0" borderId="4" xfId="0" applyFont="1" applyBorder="1" applyAlignment="1" applyProtection="1">
      <alignment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right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/>
    </xf>
    <xf numFmtId="0" fontId="8" fillId="0" borderId="6" xfId="0" applyFont="1" applyBorder="1" applyAlignment="1" applyProtection="1">
      <alignment wrapText="1"/>
    </xf>
    <xf numFmtId="0" fontId="8" fillId="0" borderId="7" xfId="0" applyFont="1" applyBorder="1" applyAlignment="1" applyProtection="1">
      <alignment wrapText="1"/>
    </xf>
    <xf numFmtId="0" fontId="8" fillId="0" borderId="3" xfId="0" applyFont="1" applyBorder="1" applyAlignment="1" applyProtection="1">
      <alignment horizontal="right" wrapText="1"/>
    </xf>
    <xf numFmtId="0" fontId="2" fillId="0" borderId="17" xfId="0" applyFont="1" applyBorder="1" applyProtection="1"/>
    <xf numFmtId="0" fontId="4" fillId="0" borderId="1" xfId="0" applyFont="1" applyBorder="1" applyAlignment="1" applyProtection="1">
      <alignment horizontal="right" vertical="center" wrapText="1"/>
    </xf>
    <xf numFmtId="0" fontId="4" fillId="3" borderId="16" xfId="0" applyFont="1" applyFill="1" applyBorder="1" applyAlignment="1" applyProtection="1">
      <alignment horizontal="right" wrapText="1"/>
    </xf>
    <xf numFmtId="0" fontId="1" fillId="5" borderId="6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wrapText="1"/>
    </xf>
    <xf numFmtId="0" fontId="8" fillId="0" borderId="4" xfId="0" applyFont="1" applyBorder="1" applyProtection="1"/>
    <xf numFmtId="0" fontId="4" fillId="3" borderId="4" xfId="0" applyFont="1" applyFill="1" applyBorder="1" applyProtection="1"/>
    <xf numFmtId="0" fontId="4" fillId="0" borderId="1" xfId="0" applyFont="1" applyBorder="1" applyAlignment="1" applyProtection="1">
      <alignment horizontal="left" vertical="center"/>
    </xf>
    <xf numFmtId="0" fontId="4" fillId="3" borderId="4" xfId="0" applyFont="1" applyFill="1" applyBorder="1" applyAlignment="1" applyProtection="1">
      <alignment horizontal="center"/>
    </xf>
    <xf numFmtId="0" fontId="8" fillId="7" borderId="4" xfId="0" applyFont="1" applyFill="1" applyBorder="1" applyProtection="1"/>
    <xf numFmtId="0" fontId="4" fillId="3" borderId="16" xfId="0" applyFont="1" applyFill="1" applyBorder="1" applyAlignment="1" applyProtection="1">
      <alignment horizontal="right" vertical="center" wrapText="1"/>
    </xf>
    <xf numFmtId="0" fontId="4" fillId="8" borderId="1" xfId="0" applyFont="1" applyFill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vertical="center" wrapText="1"/>
    </xf>
    <xf numFmtId="0" fontId="2" fillId="0" borderId="19" xfId="0" applyFont="1" applyBorder="1" applyProtection="1"/>
    <xf numFmtId="0" fontId="4" fillId="3" borderId="4" xfId="0" applyFont="1" applyFill="1" applyBorder="1" applyAlignment="1" applyProtection="1">
      <alignment horizontal="right" wrapText="1"/>
    </xf>
    <xf numFmtId="0" fontId="1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wrapText="1"/>
    </xf>
    <xf numFmtId="0" fontId="8" fillId="0" borderId="0" xfId="0" applyFont="1" applyAlignment="1" applyProtection="1">
      <alignment horizontal="right" wrapText="1"/>
    </xf>
    <xf numFmtId="0" fontId="1" fillId="3" borderId="4" xfId="0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right" vertical="center" wrapText="1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16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18" xfId="0" applyFont="1" applyFill="1" applyBorder="1" applyProtection="1">
      <protection locked="0"/>
    </xf>
    <xf numFmtId="0" fontId="8" fillId="4" borderId="4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tabSelected="1" workbookViewId="0">
      <selection activeCell="K12" sqref="K12"/>
    </sheetView>
  </sheetViews>
  <sheetFormatPr baseColWidth="10" defaultColWidth="14.5" defaultRowHeight="15" customHeight="1" x14ac:dyDescent="0.2"/>
  <cols>
    <col min="1" max="1" width="13.5" customWidth="1"/>
    <col min="2" max="2" width="49.1640625" customWidth="1"/>
    <col min="3" max="3" width="7.83203125" customWidth="1"/>
    <col min="4" max="4" width="7.5" customWidth="1"/>
    <col min="5" max="5" width="10.33203125" customWidth="1"/>
    <col min="6" max="6" width="15.6640625" customWidth="1"/>
    <col min="7" max="7" width="32" hidden="1" customWidth="1"/>
    <col min="8" max="8" width="34.6640625" hidden="1" customWidth="1"/>
    <col min="9" max="9" width="32.33203125" hidden="1" customWidth="1"/>
    <col min="10" max="10" width="32.6640625" hidden="1" customWidth="1"/>
    <col min="11" max="26" width="8.83203125" customWidth="1"/>
  </cols>
  <sheetData>
    <row r="1" spans="1:26" ht="54.75" customHeight="1" x14ac:dyDescent="0.2">
      <c r="A1" s="6" t="s">
        <v>0</v>
      </c>
      <c r="B1" s="7"/>
      <c r="C1" s="7"/>
      <c r="D1" s="7"/>
      <c r="E1" s="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6" customHeight="1" x14ac:dyDescent="0.2">
      <c r="A2" s="9" t="s">
        <v>1</v>
      </c>
      <c r="B2" s="52"/>
      <c r="C2" s="53"/>
      <c r="D2" s="53"/>
      <c r="E2" s="54"/>
      <c r="F2" s="2" t="str">
        <f>IF(B2="","&lt;&lt;&lt; Insira seu nome","")</f>
        <v>&lt;&lt;&lt; Insira seu nome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6" customHeight="1" x14ac:dyDescent="0.2">
      <c r="A3" s="9" t="s">
        <v>2</v>
      </c>
      <c r="B3" s="52"/>
      <c r="C3" s="53"/>
      <c r="D3" s="53"/>
      <c r="E3" s="54"/>
      <c r="F3" s="2" t="str">
        <f>IF(B3="","&lt;&lt;&lt; Insira a grande área","")</f>
        <v>&lt;&lt;&lt; Insira a grande área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6" customHeight="1" x14ac:dyDescent="0.2">
      <c r="A4" s="10" t="s">
        <v>3</v>
      </c>
      <c r="B4" s="52"/>
      <c r="C4" s="53"/>
      <c r="D4" s="53"/>
      <c r="E4" s="54"/>
      <c r="F4" s="2" t="str">
        <f>IF(B4="","&lt;&lt;&lt; Insira a área de avaliação","")</f>
        <v>&lt;&lt;&lt; Insira a área de avaliação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2.5" customHeight="1" x14ac:dyDescent="0.2">
      <c r="A5" s="11" t="s">
        <v>4</v>
      </c>
      <c r="B5" s="7"/>
      <c r="C5" s="7"/>
      <c r="D5" s="7"/>
      <c r="E5" s="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7" customHeight="1" x14ac:dyDescent="0.2">
      <c r="A6" s="12" t="s">
        <v>5</v>
      </c>
      <c r="B6" s="8"/>
      <c r="C6" s="13" t="s">
        <v>6</v>
      </c>
      <c r="D6" s="13" t="s">
        <v>7</v>
      </c>
      <c r="E6" s="13" t="s">
        <v>8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 x14ac:dyDescent="0.2">
      <c r="A7" s="14">
        <v>1</v>
      </c>
      <c r="B7" s="15" t="s">
        <v>9</v>
      </c>
      <c r="C7" s="16"/>
      <c r="D7" s="16"/>
      <c r="E7" s="17"/>
      <c r="F7" s="1"/>
      <c r="G7" s="1" t="s">
        <v>10</v>
      </c>
      <c r="H7" s="3" t="s">
        <v>11</v>
      </c>
      <c r="I7" s="1" t="str">
        <f>IF($B$3=$G$7,H7,IF($B$3=$G$8,H17,IF($B$3=$G$9,H26,IF($B$3=$G$10,H35,IF($B$3=$G$13,#REF!,IF($B$3=$G$14,#REF!,IF($B$3=$G$15,H47,IF($B$3=$G$16,H49,H56))))))))</f>
        <v>INTERDISCIPLINAR</v>
      </c>
      <c r="J7" s="1" t="str">
        <f t="shared" ref="J7:J10" si="0">IF($B$3="","",IF(I7=0,"",I7))</f>
        <v/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8"/>
      <c r="B8" s="19"/>
      <c r="C8" s="20"/>
      <c r="D8" s="20"/>
      <c r="E8" s="21"/>
      <c r="F8" s="1"/>
      <c r="G8" s="1" t="s">
        <v>12</v>
      </c>
      <c r="H8" s="3" t="s">
        <v>13</v>
      </c>
      <c r="I8" s="1" t="str">
        <f t="shared" ref="I8:I9" si="1">IF($B$3=$G$7,H8,IF($B$3=$G$8,H18,IF($B$3=$G$9,H27,IF($B$3=$G$10,H36,IF($B$3=$G$13,#REF!,IF($B$3=$G$14,#REF!,IF($B$3=$G$15,#REF!,IF($B$3=$G$16,#REF!,H57))))))))</f>
        <v>ENSINO</v>
      </c>
      <c r="J8" s="1" t="str">
        <f t="shared" si="0"/>
        <v/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8"/>
      <c r="B9" s="22" t="s">
        <v>14</v>
      </c>
      <c r="C9" s="23">
        <v>100</v>
      </c>
      <c r="D9" s="55"/>
      <c r="E9" s="24">
        <f t="shared" ref="E9:E17" si="2">C9*D9</f>
        <v>0</v>
      </c>
      <c r="F9" s="1"/>
      <c r="G9" s="1" t="s">
        <v>15</v>
      </c>
      <c r="H9" s="3" t="s">
        <v>16</v>
      </c>
      <c r="I9" s="1" t="str">
        <f t="shared" si="1"/>
        <v>MATERIAIS</v>
      </c>
      <c r="J9" s="1" t="str">
        <f t="shared" si="0"/>
        <v/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">
      <c r="A10" s="18"/>
      <c r="B10" s="22" t="s">
        <v>17</v>
      </c>
      <c r="C10" s="23">
        <v>90</v>
      </c>
      <c r="D10" s="55"/>
      <c r="E10" s="24">
        <f t="shared" si="2"/>
        <v>0</v>
      </c>
      <c r="F10" s="1"/>
      <c r="G10" s="1" t="s">
        <v>18</v>
      </c>
      <c r="H10" s="3" t="s">
        <v>19</v>
      </c>
      <c r="I10" s="1" t="str">
        <f>IF($B$3=$G$7,H10,IF($B$3=$G$8,H20,IF($B$3=$G$9,H29,IF($B$3=$G$10,H38,IF($B$3=$G$13,#REF!,IF($B$3=$G$14,#REF!,IF($B$3=$G$15,#REF!,IF($B$3=$G$16,H50,H59))))))))</f>
        <v>BIOTECNOLOGIA</v>
      </c>
      <c r="J10" s="1" t="str">
        <f t="shared" si="0"/>
        <v/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18"/>
      <c r="B11" s="22" t="s">
        <v>20</v>
      </c>
      <c r="C11" s="23">
        <v>80</v>
      </c>
      <c r="D11" s="55"/>
      <c r="E11" s="24">
        <f t="shared" si="2"/>
        <v>0</v>
      </c>
      <c r="F11" s="1"/>
      <c r="G11" s="1"/>
      <c r="H11" s="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8"/>
      <c r="B12" s="22" t="s">
        <v>21</v>
      </c>
      <c r="C12" s="23">
        <v>70</v>
      </c>
      <c r="D12" s="55"/>
      <c r="E12" s="24">
        <f t="shared" si="2"/>
        <v>0</v>
      </c>
      <c r="F12" s="1"/>
      <c r="G12" s="1"/>
      <c r="H12" s="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18"/>
      <c r="B13" s="22" t="s">
        <v>22</v>
      </c>
      <c r="C13" s="23">
        <v>60</v>
      </c>
      <c r="D13" s="55"/>
      <c r="E13" s="24">
        <f t="shared" si="2"/>
        <v>0</v>
      </c>
      <c r="F13" s="1"/>
      <c r="G13" s="1" t="s">
        <v>23</v>
      </c>
      <c r="H13" s="3" t="s">
        <v>24</v>
      </c>
      <c r="I13" s="1" t="str">
        <f t="shared" ref="I13:I14" si="3">IF($B$3=$G$7,H13,IF($B$3=$G$8,H21,IF($B$3=$G$9,H30,IF($B$3=$G$10,H39,IF($B$3=$G$13,#REF!,IF($B$3=$G$14,#REF!,IF($B$3=$G$15,#REF!,IF($B$3=$G$16,H51,H60))))))))</f>
        <v>CIÊNCIAS AMBIENTAIS</v>
      </c>
      <c r="J13" s="1" t="str">
        <f t="shared" ref="J13:J17" si="4">IF($B$3="","",IF(I13=0,"",I13))</f>
        <v/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">
      <c r="A14" s="18"/>
      <c r="B14" s="22" t="s">
        <v>25</v>
      </c>
      <c r="C14" s="23">
        <v>50</v>
      </c>
      <c r="D14" s="55"/>
      <c r="E14" s="24">
        <f t="shared" si="2"/>
        <v>0</v>
      </c>
      <c r="F14" s="1"/>
      <c r="G14" s="1" t="s">
        <v>26</v>
      </c>
      <c r="H14" s="1"/>
      <c r="I14" s="1">
        <f t="shared" si="3"/>
        <v>0</v>
      </c>
      <c r="J14" s="1" t="str">
        <f t="shared" si="4"/>
        <v/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2">
      <c r="A15" s="18"/>
      <c r="B15" s="22" t="s">
        <v>27</v>
      </c>
      <c r="C15" s="23">
        <v>40</v>
      </c>
      <c r="D15" s="55"/>
      <c r="E15" s="24">
        <f t="shared" si="2"/>
        <v>0</v>
      </c>
      <c r="F15" s="1"/>
      <c r="G15" s="1" t="s">
        <v>28</v>
      </c>
      <c r="H15" s="1"/>
      <c r="I15" s="1">
        <f>IF($B$3=$G$7,H15,IF($B$3=$G$8,H24,IF($B$3=$G$9,H32,IF($B$3=$G$10,#REF!,IF($B$3=$G$13,#REF!,IF($B$3=$G$14,#REF!,IF($B$3=$G$15,#REF!,IF($B$3=$G$16,H53,H62))))))))</f>
        <v>0</v>
      </c>
      <c r="J15" s="1" t="str">
        <f t="shared" si="4"/>
        <v/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">
      <c r="A16" s="18"/>
      <c r="B16" s="22" t="s">
        <v>29</v>
      </c>
      <c r="C16" s="25">
        <v>30</v>
      </c>
      <c r="D16" s="55"/>
      <c r="E16" s="24">
        <f t="shared" si="2"/>
        <v>0</v>
      </c>
      <c r="F16" s="1"/>
      <c r="G16" s="1" t="s">
        <v>30</v>
      </c>
      <c r="H16" s="1"/>
      <c r="I16" s="1">
        <f>IF($B$3=$G$7,H16,IF($B$3=$G$8,H25,IF($B$3=$G$9,H33,IF($B$3=$G$10,#REF!,IF($B$3=$G$13,#REF!,IF($B$3=$G$14,H41,IF($B$3=$G$15,H48,IF($B$3=$G$16,H54,H65))))))))</f>
        <v>0</v>
      </c>
      <c r="J16" s="1" t="str">
        <f t="shared" si="4"/>
        <v/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">
      <c r="A17" s="18"/>
      <c r="B17" s="22" t="s">
        <v>31</v>
      </c>
      <c r="C17" s="23">
        <v>0</v>
      </c>
      <c r="D17" s="55"/>
      <c r="E17" s="24">
        <f t="shared" si="2"/>
        <v>0</v>
      </c>
      <c r="F17" s="1"/>
      <c r="G17" s="1"/>
      <c r="H17" s="1" t="s">
        <v>32</v>
      </c>
      <c r="I17" s="1"/>
      <c r="J17" s="1" t="str">
        <f t="shared" si="4"/>
        <v/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">
      <c r="A18" s="18"/>
      <c r="B18" s="26" t="s">
        <v>33</v>
      </c>
      <c r="C18" s="7"/>
      <c r="D18" s="7"/>
      <c r="E18" s="8"/>
      <c r="F18" s="1"/>
      <c r="G18" s="1"/>
      <c r="H18" s="1" t="s">
        <v>34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">
      <c r="A19" s="18"/>
      <c r="B19" s="22" t="s">
        <v>35</v>
      </c>
      <c r="C19" s="23">
        <v>100</v>
      </c>
      <c r="D19" s="55"/>
      <c r="E19" s="24">
        <f t="shared" ref="E19:E23" si="5">C19*D19</f>
        <v>0</v>
      </c>
      <c r="F19" s="1"/>
      <c r="G19" s="1"/>
      <c r="H19" s="1" t="s">
        <v>36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">
      <c r="A20" s="18"/>
      <c r="B20" s="22" t="s">
        <v>37</v>
      </c>
      <c r="C20" s="23">
        <v>70</v>
      </c>
      <c r="D20" s="55"/>
      <c r="E20" s="24">
        <f t="shared" si="5"/>
        <v>0</v>
      </c>
      <c r="F20" s="1"/>
      <c r="G20" s="1"/>
      <c r="H20" s="1" t="s">
        <v>38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">
      <c r="A21" s="18"/>
      <c r="B21" s="27" t="s">
        <v>39</v>
      </c>
      <c r="C21" s="23">
        <v>40</v>
      </c>
      <c r="D21" s="55"/>
      <c r="E21" s="24">
        <f t="shared" si="5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2">
      <c r="A22" s="18"/>
      <c r="B22" s="27" t="s">
        <v>40</v>
      </c>
      <c r="C22" s="23">
        <v>15</v>
      </c>
      <c r="D22" s="55"/>
      <c r="E22" s="24">
        <f t="shared" si="5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2">
      <c r="A23" s="18"/>
      <c r="B23" s="28" t="s">
        <v>41</v>
      </c>
      <c r="C23" s="23">
        <v>0</v>
      </c>
      <c r="D23" s="56"/>
      <c r="E23" s="29">
        <f t="shared" si="5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 x14ac:dyDescent="0.2">
      <c r="A24" s="30"/>
      <c r="B24" s="31" t="s">
        <v>42</v>
      </c>
      <c r="C24" s="7"/>
      <c r="D24" s="8"/>
      <c r="E24" s="32">
        <f>SUM(E19:E23)+SUM(E9:E17)</f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3.25" customHeight="1" x14ac:dyDescent="0.2">
      <c r="A25" s="33">
        <v>2</v>
      </c>
      <c r="B25" s="34" t="s">
        <v>43</v>
      </c>
      <c r="C25" s="7"/>
      <c r="D25" s="7"/>
      <c r="E25" s="8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8"/>
      <c r="B26" s="22" t="s">
        <v>44</v>
      </c>
      <c r="C26" s="23">
        <v>100</v>
      </c>
      <c r="D26" s="55"/>
      <c r="E26" s="24">
        <f t="shared" ref="E26:E33" si="6">C26*D26</f>
        <v>0</v>
      </c>
      <c r="F26" s="1"/>
      <c r="G26" s="1"/>
      <c r="H26" s="3" t="s">
        <v>45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2">
      <c r="A27" s="18"/>
      <c r="B27" s="22" t="s">
        <v>46</v>
      </c>
      <c r="C27" s="23">
        <v>85</v>
      </c>
      <c r="D27" s="55"/>
      <c r="E27" s="24">
        <f t="shared" si="6"/>
        <v>0</v>
      </c>
      <c r="F27" s="1"/>
      <c r="G27" s="1"/>
      <c r="H27" s="3" t="s">
        <v>47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2">
      <c r="A28" s="18"/>
      <c r="B28" s="22" t="s">
        <v>48</v>
      </c>
      <c r="C28" s="23">
        <v>70</v>
      </c>
      <c r="D28" s="55"/>
      <c r="E28" s="24">
        <f t="shared" si="6"/>
        <v>0</v>
      </c>
      <c r="F28" s="1"/>
      <c r="G28" s="1"/>
      <c r="H28" s="3" t="s">
        <v>49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2">
      <c r="A29" s="18"/>
      <c r="B29" s="22" t="s">
        <v>50</v>
      </c>
      <c r="C29" s="23">
        <v>55</v>
      </c>
      <c r="D29" s="55"/>
      <c r="E29" s="24">
        <f t="shared" si="6"/>
        <v>0</v>
      </c>
      <c r="F29" s="1"/>
      <c r="G29" s="1"/>
      <c r="H29" s="3" t="s">
        <v>51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2">
      <c r="A30" s="18"/>
      <c r="B30" s="22" t="s">
        <v>52</v>
      </c>
      <c r="C30" s="23">
        <v>40</v>
      </c>
      <c r="D30" s="55"/>
      <c r="E30" s="24">
        <f t="shared" si="6"/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2">
      <c r="A31" s="18"/>
      <c r="B31" s="22" t="s">
        <v>53</v>
      </c>
      <c r="C31" s="25">
        <v>20</v>
      </c>
      <c r="D31" s="55"/>
      <c r="E31" s="24">
        <f t="shared" si="6"/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2">
      <c r="A32" s="18"/>
      <c r="B32" s="22" t="s">
        <v>54</v>
      </c>
      <c r="C32" s="25">
        <v>10</v>
      </c>
      <c r="D32" s="55"/>
      <c r="E32" s="24">
        <f t="shared" si="6"/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2">
      <c r="A33" s="18"/>
      <c r="B33" s="22" t="s">
        <v>55</v>
      </c>
      <c r="C33" s="23">
        <v>5</v>
      </c>
      <c r="D33" s="55"/>
      <c r="E33" s="24">
        <f t="shared" si="6"/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 x14ac:dyDescent="0.2">
      <c r="A34" s="18"/>
      <c r="B34" s="35" t="s">
        <v>56</v>
      </c>
      <c r="C34" s="7"/>
      <c r="D34" s="7"/>
      <c r="E34" s="8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8"/>
      <c r="B35" s="22" t="s">
        <v>57</v>
      </c>
      <c r="C35" s="13">
        <v>100</v>
      </c>
      <c r="D35" s="57"/>
      <c r="E35" s="36">
        <f t="shared" ref="E35:E39" si="7">C35*D35</f>
        <v>0</v>
      </c>
      <c r="F35" s="1"/>
      <c r="G35" s="1"/>
      <c r="H35" s="1" t="s">
        <v>58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8"/>
      <c r="B36" s="22" t="s">
        <v>59</v>
      </c>
      <c r="C36" s="13">
        <v>60</v>
      </c>
      <c r="D36" s="57"/>
      <c r="E36" s="36">
        <f t="shared" si="7"/>
        <v>0</v>
      </c>
      <c r="F36" s="1"/>
      <c r="G36" s="1"/>
      <c r="H36" s="1" t="s">
        <v>60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8"/>
      <c r="B37" s="22" t="s">
        <v>61</v>
      </c>
      <c r="C37" s="13">
        <v>30</v>
      </c>
      <c r="D37" s="57"/>
      <c r="E37" s="36">
        <f t="shared" si="7"/>
        <v>0</v>
      </c>
      <c r="F37" s="1"/>
      <c r="G37" s="1"/>
      <c r="H37" s="1" t="s">
        <v>62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8"/>
      <c r="B38" s="22" t="s">
        <v>63</v>
      </c>
      <c r="C38" s="13">
        <v>20</v>
      </c>
      <c r="D38" s="57"/>
      <c r="E38" s="36">
        <f t="shared" si="7"/>
        <v>0</v>
      </c>
      <c r="F38" s="1"/>
      <c r="G38" s="1"/>
      <c r="H38" s="1" t="s">
        <v>64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7.25" customHeight="1" x14ac:dyDescent="0.2">
      <c r="A39" s="18"/>
      <c r="B39" s="22" t="s">
        <v>65</v>
      </c>
      <c r="C39" s="13">
        <v>10</v>
      </c>
      <c r="D39" s="57"/>
      <c r="E39" s="36">
        <f t="shared" si="7"/>
        <v>0</v>
      </c>
      <c r="F39" s="1"/>
      <c r="G39" s="1"/>
      <c r="H39" s="1" t="s">
        <v>66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 x14ac:dyDescent="0.2">
      <c r="A40" s="30"/>
      <c r="B40" s="31" t="s">
        <v>67</v>
      </c>
      <c r="C40" s="7"/>
      <c r="D40" s="8"/>
      <c r="E40" s="37">
        <f>SUM(E26:E33)+SUM(E35:E39)</f>
        <v>0</v>
      </c>
      <c r="F40" s="1"/>
      <c r="G40" s="1"/>
      <c r="H40" s="1" t="s">
        <v>68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7.75" customHeight="1" x14ac:dyDescent="0.2">
      <c r="A41" s="14">
        <v>3</v>
      </c>
      <c r="B41" s="34" t="s">
        <v>69</v>
      </c>
      <c r="C41" s="7"/>
      <c r="D41" s="7"/>
      <c r="E41" s="8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 x14ac:dyDescent="0.2">
      <c r="A42" s="18"/>
      <c r="B42" s="38" t="s">
        <v>70</v>
      </c>
      <c r="C42" s="7"/>
      <c r="D42" s="7"/>
      <c r="E42" s="8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8"/>
      <c r="B43" s="36" t="s">
        <v>71</v>
      </c>
      <c r="C43" s="39">
        <v>100</v>
      </c>
      <c r="D43" s="58"/>
      <c r="E43" s="40">
        <f>C43*D43</f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8"/>
      <c r="B44" s="26" t="s">
        <v>72</v>
      </c>
      <c r="C44" s="7"/>
      <c r="D44" s="7"/>
      <c r="E44" s="8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8"/>
      <c r="B45" s="36" t="s">
        <v>73</v>
      </c>
      <c r="C45" s="39">
        <v>100</v>
      </c>
      <c r="D45" s="58"/>
      <c r="E45" s="40">
        <f t="shared" ref="E45:E46" si="8">C45*D45</f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8"/>
      <c r="B46" s="36" t="s">
        <v>74</v>
      </c>
      <c r="C46" s="39">
        <v>70</v>
      </c>
      <c r="D46" s="58"/>
      <c r="E46" s="40">
        <f t="shared" si="8"/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30"/>
      <c r="B47" s="31" t="s">
        <v>75</v>
      </c>
      <c r="C47" s="7"/>
      <c r="D47" s="8"/>
      <c r="E47" s="41">
        <f>E43+E45+E46</f>
        <v>0</v>
      </c>
      <c r="F47" s="1"/>
      <c r="G47" s="1"/>
      <c r="H47" s="3" t="s">
        <v>76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5.5" customHeight="1" x14ac:dyDescent="0.2">
      <c r="A48" s="14">
        <v>4</v>
      </c>
      <c r="B48" s="42" t="s">
        <v>77</v>
      </c>
      <c r="C48" s="7"/>
      <c r="D48" s="7"/>
      <c r="E48" s="8"/>
      <c r="F48" s="1"/>
      <c r="G48" s="1"/>
      <c r="H48" s="3" t="s">
        <v>78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8"/>
      <c r="B49" s="22" t="s">
        <v>79</v>
      </c>
      <c r="C49" s="13">
        <v>2</v>
      </c>
      <c r="D49" s="59"/>
      <c r="E49" s="43">
        <f t="shared" ref="E49:E57" si="9">C49*D49</f>
        <v>0</v>
      </c>
      <c r="F49" s="1"/>
      <c r="G49" s="1"/>
      <c r="H49" s="1" t="s">
        <v>80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8"/>
      <c r="B50" s="22" t="s">
        <v>81</v>
      </c>
      <c r="C50" s="13">
        <v>10</v>
      </c>
      <c r="D50" s="59"/>
      <c r="E50" s="43">
        <f t="shared" si="9"/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8"/>
      <c r="B51" s="22" t="s">
        <v>82</v>
      </c>
      <c r="C51" s="13">
        <v>20</v>
      </c>
      <c r="D51" s="59"/>
      <c r="E51" s="43">
        <f t="shared" si="9"/>
        <v>0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8"/>
      <c r="B52" s="22" t="s">
        <v>83</v>
      </c>
      <c r="C52" s="13">
        <v>20</v>
      </c>
      <c r="D52" s="59"/>
      <c r="E52" s="43">
        <f t="shared" si="9"/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8"/>
      <c r="B53" s="22" t="s">
        <v>84</v>
      </c>
      <c r="C53" s="13">
        <v>40</v>
      </c>
      <c r="D53" s="59"/>
      <c r="E53" s="43">
        <f t="shared" si="9"/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8"/>
      <c r="B54" s="22" t="s">
        <v>85</v>
      </c>
      <c r="C54" s="13">
        <v>5</v>
      </c>
      <c r="D54" s="59"/>
      <c r="E54" s="43">
        <f t="shared" si="9"/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8"/>
      <c r="B55" s="22" t="s">
        <v>86</v>
      </c>
      <c r="C55" s="13">
        <v>10</v>
      </c>
      <c r="D55" s="59"/>
      <c r="E55" s="43">
        <f t="shared" si="9"/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8"/>
      <c r="B56" s="22" t="s">
        <v>87</v>
      </c>
      <c r="C56" s="13">
        <v>10</v>
      </c>
      <c r="D56" s="59"/>
      <c r="E56" s="43">
        <f t="shared" si="9"/>
        <v>0</v>
      </c>
      <c r="F56" s="1"/>
      <c r="G56" s="1"/>
      <c r="H56" s="3" t="s">
        <v>88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8"/>
      <c r="B57" s="22" t="s">
        <v>89</v>
      </c>
      <c r="C57" s="13">
        <v>20</v>
      </c>
      <c r="D57" s="59"/>
      <c r="E57" s="43">
        <f t="shared" si="9"/>
        <v>0</v>
      </c>
      <c r="F57" s="1"/>
      <c r="G57" s="1"/>
      <c r="H57" s="3" t="s">
        <v>90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30"/>
      <c r="B58" s="31" t="s">
        <v>91</v>
      </c>
      <c r="C58" s="7"/>
      <c r="D58" s="8"/>
      <c r="E58" s="9">
        <f>SUM(E49:E57)</f>
        <v>0</v>
      </c>
      <c r="F58" s="1"/>
      <c r="G58" s="1"/>
      <c r="H58" s="3" t="s">
        <v>92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 x14ac:dyDescent="0.2">
      <c r="A59" s="14">
        <v>5</v>
      </c>
      <c r="B59" s="15" t="s">
        <v>93</v>
      </c>
      <c r="C59" s="16"/>
      <c r="D59" s="16"/>
      <c r="E59" s="17"/>
      <c r="F59" s="1"/>
      <c r="G59" s="1"/>
      <c r="H59" s="3" t="s">
        <v>94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8"/>
      <c r="B60" s="19"/>
      <c r="C60" s="20"/>
      <c r="D60" s="20"/>
      <c r="E60" s="21"/>
      <c r="F60" s="1"/>
      <c r="G60" s="1"/>
      <c r="H60" s="3" t="s">
        <v>95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7.25" customHeight="1" x14ac:dyDescent="0.2">
      <c r="A61" s="18"/>
      <c r="B61" s="22" t="s">
        <v>96</v>
      </c>
      <c r="C61" s="23">
        <v>100</v>
      </c>
      <c r="D61" s="55"/>
      <c r="E61" s="24">
        <f t="shared" ref="E61:E69" si="10">C61*D61</f>
        <v>0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8"/>
      <c r="B62" s="22" t="s">
        <v>97</v>
      </c>
      <c r="C62" s="23">
        <v>90</v>
      </c>
      <c r="D62" s="55"/>
      <c r="E62" s="24">
        <f t="shared" si="10"/>
        <v>0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 x14ac:dyDescent="0.2">
      <c r="A63" s="18"/>
      <c r="B63" s="22" t="s">
        <v>98</v>
      </c>
      <c r="C63" s="23">
        <v>80</v>
      </c>
      <c r="D63" s="55"/>
      <c r="E63" s="24">
        <f t="shared" si="10"/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 x14ac:dyDescent="0.2">
      <c r="A64" s="18"/>
      <c r="B64" s="22" t="s">
        <v>99</v>
      </c>
      <c r="C64" s="23">
        <v>70</v>
      </c>
      <c r="D64" s="55"/>
      <c r="E64" s="24">
        <f t="shared" si="10"/>
        <v>0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customHeight="1" x14ac:dyDescent="0.2">
      <c r="A65" s="18"/>
      <c r="B65" s="22" t="s">
        <v>100</v>
      </c>
      <c r="C65" s="23">
        <v>60</v>
      </c>
      <c r="D65" s="55"/>
      <c r="E65" s="24">
        <f t="shared" si="10"/>
        <v>0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8"/>
      <c r="B66" s="22" t="s">
        <v>101</v>
      </c>
      <c r="C66" s="23">
        <v>50</v>
      </c>
      <c r="D66" s="55"/>
      <c r="E66" s="24">
        <f t="shared" si="10"/>
        <v>0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8"/>
      <c r="B67" s="22" t="s">
        <v>102</v>
      </c>
      <c r="C67" s="23">
        <v>40</v>
      </c>
      <c r="D67" s="55"/>
      <c r="E67" s="24">
        <f t="shared" si="10"/>
        <v>0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8"/>
      <c r="B68" s="22" t="s">
        <v>103</v>
      </c>
      <c r="C68" s="25">
        <v>30</v>
      </c>
      <c r="D68" s="55"/>
      <c r="E68" s="24">
        <f t="shared" si="10"/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8"/>
      <c r="B69" s="22" t="s">
        <v>104</v>
      </c>
      <c r="C69" s="23">
        <v>0</v>
      </c>
      <c r="D69" s="55"/>
      <c r="E69" s="24">
        <f t="shared" si="10"/>
        <v>0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8"/>
      <c r="B70" s="26" t="s">
        <v>105</v>
      </c>
      <c r="C70" s="7"/>
      <c r="D70" s="7"/>
      <c r="E70" s="8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8"/>
      <c r="B71" s="22" t="s">
        <v>106</v>
      </c>
      <c r="C71" s="23">
        <v>100</v>
      </c>
      <c r="D71" s="55"/>
      <c r="E71" s="24">
        <f t="shared" ref="E71:E75" si="11">C71*D71</f>
        <v>0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8"/>
      <c r="B72" s="22" t="s">
        <v>107</v>
      </c>
      <c r="C72" s="23">
        <v>70</v>
      </c>
      <c r="D72" s="55"/>
      <c r="E72" s="24">
        <f t="shared" si="11"/>
        <v>0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8"/>
      <c r="B73" s="27" t="s">
        <v>108</v>
      </c>
      <c r="C73" s="23">
        <v>40</v>
      </c>
      <c r="D73" s="55"/>
      <c r="E73" s="24">
        <f t="shared" si="11"/>
        <v>0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8"/>
      <c r="B74" s="27" t="s">
        <v>109</v>
      </c>
      <c r="C74" s="23">
        <v>20</v>
      </c>
      <c r="D74" s="55"/>
      <c r="E74" s="24">
        <f t="shared" si="11"/>
        <v>0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8"/>
      <c r="B75" s="27" t="s">
        <v>110</v>
      </c>
      <c r="C75" s="23">
        <v>0</v>
      </c>
      <c r="D75" s="55"/>
      <c r="E75" s="29">
        <f t="shared" si="11"/>
        <v>0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customHeight="1" x14ac:dyDescent="0.2">
      <c r="A76" s="44"/>
      <c r="B76" s="31" t="s">
        <v>111</v>
      </c>
      <c r="C76" s="7"/>
      <c r="D76" s="8"/>
      <c r="E76" s="45">
        <f>SUM(E71:E75)+SUM(E61:E69)</f>
        <v>0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customHeight="1" x14ac:dyDescent="0.2">
      <c r="A77" s="46"/>
      <c r="B77" s="47"/>
      <c r="C77" s="47"/>
      <c r="D77" s="47"/>
      <c r="E77" s="48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5" customHeight="1" x14ac:dyDescent="0.2">
      <c r="A78" s="49" t="s">
        <v>112</v>
      </c>
      <c r="B78" s="50" t="s">
        <v>113</v>
      </c>
      <c r="C78" s="7"/>
      <c r="D78" s="8"/>
      <c r="E78" s="51">
        <f>E24+E40+E47+E58+E76</f>
        <v>0</v>
      </c>
      <c r="F78" s="2" t="str">
        <f>IF(E78=0,"&lt;&lt;&lt; Insira a sua produção nos campos acima!","")</f>
        <v>&lt;&lt;&lt; Insira a sua produção nos campos acima!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4"/>
      <c r="B79" s="4"/>
      <c r="C79" s="4"/>
      <c r="D79" s="4"/>
      <c r="E79" s="5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sheetProtection algorithmName="SHA-512" hashValue="ltH8o1BpiU7OTYPIZbhqLjmQZF52TjtCQCYe71ARqjMpUBnvfBtmzzanQkZLSFcNYu6IVqlZq5OsU52xUeAJLg==" saltValue="AOHFxAkqH8D4rKRNvAMdSg==" spinCount="100000" sheet="1" objects="1" scenarios="1" formatCells="0"/>
  <mergeCells count="27">
    <mergeCell ref="B78:D78"/>
    <mergeCell ref="B25:E25"/>
    <mergeCell ref="B34:E34"/>
    <mergeCell ref="B40:D40"/>
    <mergeCell ref="B41:E41"/>
    <mergeCell ref="B42:E42"/>
    <mergeCell ref="B44:E44"/>
    <mergeCell ref="B48:E48"/>
    <mergeCell ref="A59:A76"/>
    <mergeCell ref="A1:E1"/>
    <mergeCell ref="B2:E2"/>
    <mergeCell ref="B3:E3"/>
    <mergeCell ref="B4:E4"/>
    <mergeCell ref="A5:E5"/>
    <mergeCell ref="A6:B6"/>
    <mergeCell ref="B24:D24"/>
    <mergeCell ref="B47:D47"/>
    <mergeCell ref="B58:D58"/>
    <mergeCell ref="B59:E60"/>
    <mergeCell ref="B70:E70"/>
    <mergeCell ref="B76:D76"/>
    <mergeCell ref="B7:E8"/>
    <mergeCell ref="B18:E18"/>
    <mergeCell ref="A25:A40"/>
    <mergeCell ref="A41:A47"/>
    <mergeCell ref="A48:A58"/>
    <mergeCell ref="A7:A24"/>
  </mergeCells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Avaliação de CV - PrInt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UFPEL</dc:creator>
  <cp:lastModifiedBy>Lara Collares</cp:lastModifiedBy>
  <dcterms:created xsi:type="dcterms:W3CDTF">2011-03-28T12:27:29Z</dcterms:created>
  <dcterms:modified xsi:type="dcterms:W3CDTF">2023-11-27T19:52:15Z</dcterms:modified>
</cp:coreProperties>
</file>