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/Users/mariliagoettems/Downloads/"/>
    </mc:Choice>
  </mc:AlternateContent>
  <xr:revisionPtr revIDLastSave="0" documentId="8_{44CE9EA1-3C10-584C-9511-862B1D7C4889}" xr6:coauthVersionLast="45" xr6:coauthVersionMax="45" xr10:uidLastSave="{00000000-0000-0000-0000-000000000000}"/>
  <bookViews>
    <workbookView xWindow="0" yWindow="500" windowWidth="28800" windowHeight="16280" xr2:uid="{00000000-000D-0000-FFFF-FFFF00000000}"/>
  </bookViews>
  <sheets>
    <sheet name="Planilh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58" i="1" l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S150" i="1" s="1"/>
  <c r="M144" i="1"/>
  <c r="L144" i="1"/>
  <c r="K144" i="1"/>
  <c r="J144" i="1"/>
  <c r="I144" i="1"/>
  <c r="H144" i="1"/>
  <c r="G144" i="1"/>
  <c r="F144" i="1"/>
  <c r="S144" i="1" s="1"/>
  <c r="E144" i="1"/>
  <c r="D144" i="1"/>
  <c r="S139" i="1"/>
  <c r="S135" i="1"/>
  <c r="S129" i="1"/>
  <c r="S124" i="1"/>
  <c r="S119" i="1"/>
  <c r="S114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S108" i="1" s="1"/>
  <c r="S102" i="1"/>
  <c r="O102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S95" i="1" s="1"/>
  <c r="S89" i="1"/>
  <c r="S84" i="1"/>
  <c r="S79" i="1"/>
  <c r="S74" i="1"/>
  <c r="S69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Q60" i="1"/>
  <c r="P60" i="1"/>
  <c r="O60" i="1"/>
  <c r="N60" i="1"/>
  <c r="M60" i="1"/>
  <c r="L60" i="1"/>
  <c r="K60" i="1"/>
  <c r="J60" i="1"/>
  <c r="S60" i="1" s="1"/>
  <c r="I60" i="1"/>
  <c r="H60" i="1"/>
  <c r="G60" i="1"/>
  <c r="F60" i="1"/>
  <c r="E60" i="1"/>
  <c r="D60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Q53" i="1"/>
  <c r="P53" i="1"/>
  <c r="O53" i="1"/>
  <c r="N53" i="1"/>
  <c r="M53" i="1"/>
  <c r="L53" i="1"/>
  <c r="K53" i="1"/>
  <c r="J53" i="1"/>
  <c r="I53" i="1"/>
  <c r="H53" i="1"/>
  <c r="G53" i="1"/>
  <c r="F53" i="1"/>
  <c r="S53" i="1" s="1"/>
  <c r="E53" i="1"/>
  <c r="D53" i="1"/>
  <c r="Q46" i="1"/>
  <c r="P46" i="1"/>
  <c r="O46" i="1"/>
  <c r="N46" i="1"/>
  <c r="M46" i="1"/>
  <c r="L46" i="1"/>
  <c r="K46" i="1"/>
  <c r="J46" i="1"/>
  <c r="I46" i="1"/>
  <c r="H46" i="1"/>
  <c r="G46" i="1"/>
  <c r="F46" i="1"/>
  <c r="S46" i="1" s="1"/>
  <c r="E46" i="1"/>
  <c r="D46" i="1"/>
  <c r="F41" i="1"/>
  <c r="S41" i="1" s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S32" i="1" s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Q20" i="1"/>
  <c r="P20" i="1"/>
  <c r="O20" i="1"/>
  <c r="N20" i="1"/>
  <c r="M20" i="1"/>
  <c r="L20" i="1"/>
  <c r="K20" i="1"/>
  <c r="J20" i="1"/>
  <c r="S20" i="1" s="1"/>
  <c r="I20" i="1"/>
  <c r="H20" i="1"/>
  <c r="G20" i="1"/>
  <c r="F20" i="1"/>
  <c r="E20" i="1"/>
  <c r="D20" i="1"/>
  <c r="O16" i="1"/>
  <c r="T13" i="1" s="1"/>
  <c r="D11" i="1" s="1"/>
  <c r="G16" i="1"/>
  <c r="O13" i="1"/>
  <c r="D9" i="1"/>
  <c r="T91" i="1" l="1"/>
  <c r="F11" i="1" s="1"/>
  <c r="O91" i="1"/>
  <c r="F9" i="1" s="1"/>
  <c r="T105" i="1"/>
  <c r="G11" i="1" s="1"/>
  <c r="O105" i="1"/>
  <c r="G9" i="1" s="1"/>
  <c r="O18" i="1"/>
  <c r="E9" i="1" s="1"/>
  <c r="D7" i="1" s="1"/>
  <c r="T18" i="1"/>
  <c r="E11" i="1" s="1"/>
  <c r="J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3" authorId="0" shapeId="0" xr:uid="{00000000-0006-0000-0000-000001000000}">
      <text>
        <r>
          <rPr>
            <sz val="10"/>
            <color rgb="FF000000"/>
            <rFont val="Arial"/>
            <scheme val="minor"/>
          </rPr>
          <t xml:space="preserve">Indicar 5 possíveis orientadores, por ordem de preferência.
Ao se inscrever em uma linha de pesquisa do orientador, o candidato estará concordando com as definições de orientação e projeto relacionados às linhas de pesquisa em que será desenvolvido o trabalho. Para maiores informações, recomenda-se aos candidatos consultar o currículo Lattes dos professores orientadores. A lista de orientadores do PPGO-UFPel por linha de pesquisa e ênfase está disponível na página do programa (ppgoufpel.com). 
</t>
        </r>
      </text>
    </comment>
    <comment ref="B4" authorId="0" shapeId="0" xr:uid="{00000000-0006-0000-0000-000002000000}">
      <text>
        <r>
          <rPr>
            <sz val="10"/>
            <color rgb="FF000000"/>
            <rFont val="Arial"/>
            <scheme val="minor"/>
          </rPr>
          <t xml:space="preserve">IMPORTANTE:
Leia o Manual de Instruções (arquivo instruc.pdf) antes de iniciar o preenchimento desta planilha.
Não haverá conferência dos documentos nem do preenchimento da planilha no ato de entrega; essa tarefa é de inteira responsabilidade do candidato.
Numeração dos documentos
Os documentos comprobatórios devem ser numerados consecutivamente, com números inteiros, iniciando em 1 (um). Organize as cópias dos documentos de forma a seguir a ordem apresentada nesta planilha.
Ajuda
Posicionando o cursor sobre locais que contenham um pequeno triângulo vermelho será apresentada uma janela com detalhes sobre o preenchimento dos respectivos campos.
</t>
        </r>
      </text>
    </comment>
    <comment ref="A18" authorId="0" shapeId="0" xr:uid="{00000000-0006-0000-0000-000003000000}">
      <text>
        <r>
          <rPr>
            <sz val="10"/>
            <color rgb="FF000000"/>
            <rFont val="Arial"/>
            <scheme val="minor"/>
          </rPr>
          <t xml:space="preserve">Concedidas por Universidades ou instituições de equivalentes.
</t>
        </r>
      </text>
    </comment>
    <comment ref="J19" authorId="0" shapeId="0" xr:uid="{00000000-0006-0000-0000-000004000000}">
      <text>
        <r>
          <rPr>
            <sz val="10"/>
            <color rgb="FF000000"/>
            <rFont val="Arial"/>
            <scheme val="minor"/>
          </rPr>
          <t>Clique no hiperlink ao lado para ter acesso à lista Qualis/Capes</t>
        </r>
      </text>
    </comment>
    <comment ref="A22" authorId="0" shapeId="0" xr:uid="{00000000-0006-0000-0000-000005000000}">
      <text>
        <r>
          <rPr>
            <sz val="10"/>
            <color rgb="FF000000"/>
            <rFont val="Arial"/>
            <scheme val="minor"/>
          </rPr>
          <t xml:space="preserve">Selecione o local de publicação:
Int..: artigo em revista internacional (20 pontos);
Nac.: artigo em revista nacional (75% dos pontos).
</t>
        </r>
      </text>
    </comment>
    <comment ref="A24" authorId="0" shapeId="0" xr:uid="{00000000-0006-0000-0000-000006000000}">
      <text>
        <r>
          <rPr>
            <sz val="10"/>
            <color rgb="FF000000"/>
            <rFont val="Arial"/>
            <scheme val="minor"/>
          </rPr>
          <t>Selecione o estágio de publicação no qual se encontra o artigo ou nota prévia:
P/A: publicado ou formalmente aceito para publicação;
Sub.: submetido à publicação (válido somente no caso de ter sido feito nos últimos 12 meses; 10% dos pontos).</t>
        </r>
      </text>
    </comment>
    <comment ref="A26" authorId="0" shapeId="0" xr:uid="{00000000-0006-0000-0000-000007000000}">
      <text>
        <r>
          <rPr>
            <sz val="10"/>
            <color rgb="FF000000"/>
            <rFont val="Arial"/>
            <scheme val="minor"/>
          </rPr>
          <t>Selecionar a faixa de indexação, com base no Qualis/Capes:
fx.1: revistas A1 ou A2 (100% dos pontos);
fx.2: revistas B1, B2 ou B3 (60% dos pontos);
fx.3: revistas B4 ou B5 (25% dos pontos).
Obs: Para sua referência, use o link para acessar a lista Qualis/Capes.</t>
        </r>
      </text>
    </comment>
    <comment ref="A28" authorId="0" shapeId="0" xr:uid="{00000000-0006-0000-0000-000008000000}">
      <text>
        <r>
          <rPr>
            <sz val="10"/>
            <color rgb="FF000000"/>
            <rFont val="Arial"/>
            <scheme val="minor"/>
          </rPr>
          <t>Selecionar o tipo de autoria:
1o.: no caso de ser 1o. autor;
2o.: no caso de ser 2o. autor;
3o.: no caso de ser 3o. autor em diante.
Obs: Não há distinção de pontuação em relaçao à ordem de autoria.</t>
        </r>
      </text>
    </comment>
    <comment ref="J31" authorId="0" shapeId="0" xr:uid="{00000000-0006-0000-0000-000009000000}">
      <text>
        <r>
          <rPr>
            <sz val="10"/>
            <color rgb="FF000000"/>
            <rFont val="Arial"/>
            <scheme val="minor"/>
          </rPr>
          <t>Basta clicar nas conexões ao lado para ter acesso as respectivas páginas.</t>
        </r>
      </text>
    </comment>
    <comment ref="A34" authorId="0" shapeId="0" xr:uid="{00000000-0006-0000-0000-00000A000000}">
      <text>
        <r>
          <rPr>
            <sz val="10"/>
            <color rgb="FF000000"/>
            <rFont val="Arial"/>
            <scheme val="minor"/>
          </rPr>
          <t xml:space="preserve">Selecione o tipo de artigo:
Int..: edição internacional (20 pontos);
Nac.: edição nacional (50% dos pontos).
</t>
        </r>
      </text>
    </comment>
    <comment ref="A36" authorId="0" shapeId="0" xr:uid="{00000000-0006-0000-0000-00000B000000}">
      <text>
        <r>
          <rPr>
            <sz val="10"/>
            <color rgb="FF000000"/>
            <rFont val="Arial"/>
            <scheme val="minor"/>
          </rPr>
          <t>Selecionar o tipo de indexador:
Liv.: Livro;
Cap.: capítulo (40% dos pontos).</t>
        </r>
      </text>
    </comment>
    <comment ref="A39" authorId="0" shapeId="0" xr:uid="{00000000-0006-0000-0000-00000C000000}">
      <text>
        <r>
          <rPr>
            <sz val="10"/>
            <color rgb="FF000000"/>
            <rFont val="Arial"/>
            <scheme val="minor"/>
          </rPr>
          <t>Somente se realizada em instituição reconhecida pelo MEC. (2 pontos)</t>
        </r>
      </text>
    </comment>
    <comment ref="A41" authorId="0" shapeId="0" xr:uid="{00000000-0006-0000-0000-00000D000000}">
      <text>
        <r>
          <rPr>
            <sz val="10"/>
            <color rgb="FF000000"/>
            <rFont val="Arial"/>
            <scheme val="minor"/>
          </rPr>
          <t xml:space="preserve">Indique no quadro ao lado o número do respectivo documento comprobatório.
</t>
        </r>
      </text>
    </comment>
    <comment ref="A47" authorId="0" shapeId="0" xr:uid="{00000000-0006-0000-0000-00000E000000}">
      <text>
        <r>
          <rPr>
            <sz val="10"/>
            <color rgb="FF000000"/>
            <rFont val="Arial"/>
            <scheme val="minor"/>
          </rPr>
          <t xml:space="preserve">Selecione o tipo de abrangência do congresso/simpósio (abrangência relativa ao respectivo país de realização):
E/R: estadual e/ou regional (25%);
Nac.: nacional (50%);
Int.: internacional (100%).
</t>
        </r>
      </text>
    </comment>
    <comment ref="A54" authorId="0" shapeId="0" xr:uid="{00000000-0006-0000-0000-00000F000000}">
      <text>
        <r>
          <rPr>
            <sz val="10"/>
            <color rgb="FF000000"/>
            <rFont val="Arial"/>
            <scheme val="minor"/>
          </rPr>
          <t xml:space="preserve">Selecione o tipo de abrangência do congresso/simpósio (abrangência relativa ao respectivo país de realização):
E/R: estadual e/ou regional (25%);
Nac.: nacional (50%);
Int.: internacional (100%).
</t>
        </r>
      </text>
    </comment>
    <comment ref="A56" authorId="0" shapeId="0" xr:uid="{00000000-0006-0000-0000-000010000000}">
      <text>
        <r>
          <rPr>
            <sz val="10"/>
            <color rgb="FF000000"/>
            <rFont val="Arial"/>
            <scheme val="minor"/>
          </rPr>
          <t>Selecionar o tipo de autoria:
1o.: no caso de ser 1o. autor;
2o.: no caso de ser 2o. autor em diante.
Obs: Não há distinção de pontuação em relação à ordem de autoria.</t>
        </r>
      </text>
    </comment>
    <comment ref="A61" authorId="0" shapeId="0" xr:uid="{00000000-0006-0000-0000-000011000000}">
      <text>
        <r>
          <rPr>
            <sz val="10"/>
            <color rgb="FF000000"/>
            <rFont val="Arial"/>
            <scheme val="minor"/>
          </rPr>
          <t xml:space="preserve">Selecione o tipo de abrangência do congresso/simpósio (abrangência relativa ao respectivo país de realização):
E/R: estadual e/ou regional (25%);
Nac.: nacional (50%);
Int.: internacional (100%).
</t>
        </r>
      </text>
    </comment>
    <comment ref="A63" authorId="0" shapeId="0" xr:uid="{00000000-0006-0000-0000-000012000000}">
      <text>
        <r>
          <rPr>
            <sz val="10"/>
            <color rgb="FF000000"/>
            <rFont val="Arial"/>
            <scheme val="minor"/>
          </rPr>
          <t>Selecionar o tipo de autoria:
1o.: no caso de ser 1o. autor;
2o.: no caso de ser 2o. autor em diante.
Obs: Não há distinção de pontuação em relação à ordem de autoria.</t>
        </r>
      </text>
    </comment>
    <comment ref="A97" authorId="0" shapeId="0" xr:uid="{00000000-0006-0000-0000-000013000000}">
      <text>
        <r>
          <rPr>
            <sz val="10"/>
            <color rgb="FF000000"/>
            <rFont val="Arial"/>
            <scheme val="minor"/>
          </rPr>
          <t xml:space="preserve">Selecione o tipo de atividade de ensino:
Mon.: Monitoria voluntária ou remunerada em curso da graduação (0,5 pt/semestre)
Ext. Docência em curso de extensão 0,25/ curso(mínimo 10 horas de docência)
E.M.: professor do ensino médio (0,5 pt/semestre);
E.S.s.: professor do ensino superior, substituto (1 pts/semestre);
E.S.p.: professor do ensino superior, permanente (2 pts/semestre).
</t>
        </r>
      </text>
    </comment>
    <comment ref="A102" authorId="0" shapeId="0" xr:uid="{00000000-0006-0000-0000-000014000000}">
      <text>
        <r>
          <rPr>
            <sz val="10"/>
            <color rgb="FF000000"/>
            <rFont val="Arial"/>
            <scheme val="minor"/>
          </rPr>
          <t>Indique no quadro ao lado a média final obtida no curso (quadro superior) OU o número de cada um dos conceitos obtidos. Indicar no quadro apropriado, também, o número do documento comprobatório.
Candidatos ao Mestrado: indicar média geral do curso de graduação.
Candidatos ao Doutorado: indicar conceitos das disciplinas cursadas no mestrado.</t>
        </r>
      </text>
    </comment>
    <comment ref="A145" authorId="0" shapeId="0" xr:uid="{00000000-0006-0000-0000-000015000000}">
      <text>
        <r>
          <rPr>
            <sz val="10"/>
            <color rgb="FF000000"/>
            <rFont val="Arial"/>
            <scheme val="minor"/>
          </rPr>
          <t>Selecione a abrangência do concurso:
Fed.: abrangência federal (1 pontos/concurso);
Est.: abrangência estadual (0,5 pontos/concurso);
Mun.: abrangência municipal (0,25 pontos/concurso).</t>
        </r>
      </text>
    </comment>
  </commentList>
</comments>
</file>

<file path=xl/sharedStrings.xml><?xml version="1.0" encoding="utf-8"?>
<sst xmlns="http://schemas.openxmlformats.org/spreadsheetml/2006/main" count="197" uniqueCount="93">
  <si>
    <t>Nome do candidato:</t>
  </si>
  <si>
    <t>Nível:</t>
  </si>
  <si>
    <t>Área:</t>
  </si>
  <si>
    <t>Ênfase:</t>
  </si>
  <si>
    <t>Mestrado</t>
  </si>
  <si>
    <t>Orientadores:</t>
  </si>
  <si>
    <t>Doutorado</t>
  </si>
  <si>
    <t>Clique aqui para obter ajuda</t>
  </si>
  <si>
    <t>Total geral de pontos</t>
  </si>
  <si>
    <t>Pontuação final</t>
  </si>
  <si>
    <t>pontos</t>
  </si>
  <si>
    <t>Excedentes</t>
  </si>
  <si>
    <t>Pontuação parcial</t>
  </si>
  <si>
    <t>Pontuação excedente</t>
  </si>
  <si>
    <t>Máximo</t>
  </si>
  <si>
    <t>1 Títulos acadêmicos (máximo 20 pontos)</t>
  </si>
  <si>
    <t>Pontos</t>
  </si>
  <si>
    <t>Pontos excedentes</t>
  </si>
  <si>
    <t>Especialização</t>
  </si>
  <si>
    <t>Documento no.</t>
  </si>
  <si>
    <t>2 Atividades científicas e técnicas  (máximo 55 pontos)</t>
  </si>
  <si>
    <t>2.1 Publicações em periódicos e Patentes</t>
  </si>
  <si>
    <t>Link para lista Qualis/Capes:</t>
  </si>
  <si>
    <t>Qualis</t>
  </si>
  <si>
    <t>No. de pontos</t>
  </si>
  <si>
    <t>Fator</t>
  </si>
  <si>
    <t>Int.</t>
  </si>
  <si>
    <t>Local</t>
  </si>
  <si>
    <t>Nac.</t>
  </si>
  <si>
    <t>P/A</t>
  </si>
  <si>
    <t>Estágio public.</t>
  </si>
  <si>
    <t>Sub.</t>
  </si>
  <si>
    <t>1o.</t>
  </si>
  <si>
    <t>Indexador</t>
  </si>
  <si>
    <t>2o.</t>
  </si>
  <si>
    <t>3o.</t>
  </si>
  <si>
    <t>Autoria</t>
  </si>
  <si>
    <t>fx.1</t>
  </si>
  <si>
    <t>fx.2</t>
  </si>
  <si>
    <t>fx.3</t>
  </si>
  <si>
    <t>2.2 Publicação de livros e capítulos de livros</t>
  </si>
  <si>
    <t>Liv.</t>
  </si>
  <si>
    <t>Tipo</t>
  </si>
  <si>
    <t>Cap.</t>
  </si>
  <si>
    <t>2.3 Monografia ou Trabalho de Conclusão</t>
  </si>
  <si>
    <t>2.3 Congressos e Simpósios</t>
  </si>
  <si>
    <t>2.3.1 Palestrante em eventos científicos</t>
  </si>
  <si>
    <t>E/R</t>
  </si>
  <si>
    <t>Abrangência</t>
  </si>
  <si>
    <t>2.3.2 Resumos em anais</t>
  </si>
  <si>
    <t>2.3.3 Resumos expandidos e Trabalhos completos em anais</t>
  </si>
  <si>
    <t>2.4 Apresentação de trabalho (oral ou painel)</t>
  </si>
  <si>
    <t xml:space="preserve">2.5 Atividades científicas e técnicas </t>
  </si>
  <si>
    <t>2.5.1 Atividade de iniciação científica ou equivalente (durante a graduação)</t>
  </si>
  <si>
    <t>No. de semestres</t>
  </si>
  <si>
    <t>2.5.2 Aperfeiçoamento científico</t>
  </si>
  <si>
    <t>2.5.3 Intercâmbio científico no exterior</t>
  </si>
  <si>
    <r>
      <rPr>
        <sz val="10"/>
        <color theme="1"/>
        <rFont val="Arial"/>
        <family val="2"/>
      </rPr>
      <t xml:space="preserve">2.6 </t>
    </r>
    <r>
      <rPr>
        <i/>
        <sz val="10"/>
        <color theme="1"/>
        <rFont val="Arial"/>
        <family val="2"/>
      </rPr>
      <t>Premiação em eventos científicos</t>
    </r>
  </si>
  <si>
    <t>3 Atividades relacionadas ao ensino (máximo 15 pontos)</t>
  </si>
  <si>
    <t>3.1 Monitoria, Docência em Curso de Extensão, Prof. Ensino Médio, Prof. Ensino Superior Substituto, Prof. Ensino Superior Permanente</t>
  </si>
  <si>
    <t>Multiplicador</t>
  </si>
  <si>
    <t>Mon.</t>
  </si>
  <si>
    <t>Ext.</t>
  </si>
  <si>
    <t>Tipo de atividade</t>
  </si>
  <si>
    <t>E.M.</t>
  </si>
  <si>
    <t>E.S.s.</t>
  </si>
  <si>
    <t>E.S.p.</t>
  </si>
  <si>
    <t>3.2 Desempenho acadêmico</t>
  </si>
  <si>
    <t>Média</t>
  </si>
  <si>
    <t>No. de conceitos</t>
  </si>
  <si>
    <t>A</t>
  </si>
  <si>
    <t>B</t>
  </si>
  <si>
    <t>C</t>
  </si>
  <si>
    <t>D</t>
  </si>
  <si>
    <t>FF</t>
  </si>
  <si>
    <t>4 Atividades profissionais (máximo 10 pontos)</t>
  </si>
  <si>
    <t>4.1 Estágios extracurriculares</t>
  </si>
  <si>
    <t>No. de meses</t>
  </si>
  <si>
    <t>4.2 Participação em cursos extracurriculares</t>
  </si>
  <si>
    <t>4.3 Membro de organização/coordenação de cursos, palestras e outros eventos</t>
  </si>
  <si>
    <t>4.4 Representação discente</t>
  </si>
  <si>
    <t>4.5 Participação em congressos, simpósios e outros eventos</t>
  </si>
  <si>
    <t>4.6 Aprovação em línguas estrangeiras</t>
  </si>
  <si>
    <t>4.7 Cursos de línguas estrangeiras</t>
  </si>
  <si>
    <t>4.8 Aprovação em concurso público</t>
  </si>
  <si>
    <t>Fed.</t>
  </si>
  <si>
    <t>Est.</t>
  </si>
  <si>
    <t>Mun.</t>
  </si>
  <si>
    <t>4.9 Atividade profissional e (co-)orientações</t>
  </si>
  <si>
    <t>Atesto que as afirmações inseridas por mim nesta planilha são verdadeiras.</t>
  </si>
  <si>
    <t>Ass:</t>
  </si>
  <si>
    <t>________________________________________________________</t>
  </si>
  <si>
    <t>PPGO - Planilha de seleção ingresso 2026/1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</si>
</sst>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color rgb="FF000000"/>
      <name val="Arial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6"/>
      <color theme="1"/>
      <name val="Arial"/>
      <family val="2"/>
    </font>
    <font>
      <b/>
      <sz val="8"/>
      <color rgb="FFFFFFFF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b/>
      <sz val="10"/>
      <color rgb="FFFFFFFF"/>
      <name val="Arial"/>
      <family val="2"/>
    </font>
    <font>
      <i/>
      <sz val="10"/>
      <color theme="1"/>
      <name val="Arial"/>
      <family val="2"/>
    </font>
    <font>
      <u/>
      <sz val="9"/>
      <color rgb="FF0000D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rgb="FF000000"/>
        <bgColor rgb="FF000000"/>
      </patternFill>
    </fill>
    <fill>
      <patternFill patternType="solid">
        <fgColor theme="0"/>
        <bgColor theme="0"/>
      </patternFill>
    </fill>
    <fill>
      <patternFill patternType="solid">
        <fgColor rgb="FF953734"/>
        <bgColor rgb="FF953734"/>
      </patternFill>
    </fill>
    <fill>
      <patternFill patternType="solid">
        <fgColor rgb="FFCCFFCC"/>
        <bgColor rgb="FFCCFFCC"/>
      </patternFill>
    </fill>
    <fill>
      <patternFill patternType="solid">
        <fgColor rgb="FF808080"/>
        <bgColor rgb="FF808080"/>
      </patternFill>
    </fill>
    <fill>
      <patternFill patternType="solid">
        <fgColor rgb="FF969696"/>
        <bgColor rgb="FF969696"/>
      </patternFill>
    </fill>
    <fill>
      <patternFill patternType="solid">
        <fgColor theme="1"/>
        <bgColor theme="1"/>
      </patternFill>
    </fill>
  </fills>
  <borders count="88">
    <border>
      <left/>
      <right/>
      <top/>
      <bottom/>
      <diagonal/>
    </border>
    <border>
      <left style="thick">
        <color rgb="FFC0C0C0"/>
      </left>
      <right/>
      <top style="thick">
        <color rgb="FFC0C0C0"/>
      </top>
      <bottom style="thick">
        <color rgb="FFC0C0C0"/>
      </bottom>
      <diagonal/>
    </border>
    <border>
      <left/>
      <right/>
      <top style="thick">
        <color rgb="FFC0C0C0"/>
      </top>
      <bottom style="thick">
        <color rgb="FFC0C0C0"/>
      </bottom>
      <diagonal/>
    </border>
    <border>
      <left/>
      <right style="thick">
        <color rgb="FFC0C0C0"/>
      </right>
      <top style="thick">
        <color rgb="FFC0C0C0"/>
      </top>
      <bottom style="thick">
        <color rgb="FFC0C0C0"/>
      </bottom>
      <diagonal/>
    </border>
    <border>
      <left/>
      <right style="thick">
        <color rgb="FFC0C0C0"/>
      </right>
      <top style="thick">
        <color rgb="FFC0C0C0"/>
      </top>
      <bottom style="thick">
        <color rgb="FFC0C0C0"/>
      </bottom>
      <diagonal/>
    </border>
    <border>
      <left/>
      <right/>
      <top/>
      <bottom/>
      <diagonal/>
    </border>
    <border>
      <left style="thick">
        <color rgb="FFC0C0C0"/>
      </left>
      <right style="thick">
        <color rgb="FFC0C0C0"/>
      </right>
      <top style="thick">
        <color rgb="FFC0C0C0"/>
      </top>
      <bottom style="thick">
        <color rgb="FFC0C0C0"/>
      </bottom>
      <diagonal/>
    </border>
    <border>
      <left/>
      <right/>
      <top style="thick">
        <color rgb="FFC0C0C0"/>
      </top>
      <bottom style="thick">
        <color rgb="FFC0C0C0"/>
      </bottom>
      <diagonal/>
    </border>
    <border>
      <left/>
      <right/>
      <top style="thick">
        <color rgb="FFC0C0C0"/>
      </top>
      <bottom style="thick">
        <color rgb="FFC0C0C0"/>
      </bottom>
      <diagonal/>
    </border>
    <border>
      <left style="thick">
        <color rgb="FFC0C0C0"/>
      </left>
      <right/>
      <top style="thick">
        <color rgb="FFC0C0C0"/>
      </top>
      <bottom style="thick">
        <color rgb="FFC0C0C0"/>
      </bottom>
      <diagonal/>
    </border>
    <border>
      <left/>
      <right/>
      <top style="thick">
        <color rgb="FFC0C0C0"/>
      </top>
      <bottom style="thick">
        <color rgb="FFC0C0C0"/>
      </bottom>
      <diagonal/>
    </border>
    <border>
      <left/>
      <right style="thin">
        <color rgb="FF000000"/>
      </right>
      <top style="thick">
        <color rgb="FFC0C0C0"/>
      </top>
      <bottom style="thick">
        <color rgb="FFC0C0C0"/>
      </bottom>
      <diagonal/>
    </border>
    <border>
      <left style="thick">
        <color rgb="FFCCFFCC"/>
      </left>
      <right style="thick">
        <color rgb="FFCCFFCC"/>
      </right>
      <top style="thick">
        <color rgb="FFCCFFCC"/>
      </top>
      <bottom/>
      <diagonal/>
    </border>
    <border>
      <left style="thick">
        <color rgb="FFFFCC99"/>
      </left>
      <right/>
      <top style="thick">
        <color rgb="FFFFCC99"/>
      </top>
      <bottom style="thick">
        <color rgb="FFFFCC99"/>
      </bottom>
      <diagonal/>
    </border>
    <border>
      <left/>
      <right style="thick">
        <color rgb="FFFFCC99"/>
      </right>
      <top style="thick">
        <color rgb="FFFFCC99"/>
      </top>
      <bottom style="thick">
        <color rgb="FFFFCC99"/>
      </bottom>
      <diagonal/>
    </border>
    <border>
      <left style="thick">
        <color rgb="FFFFCC99"/>
      </left>
      <right/>
      <top style="thick">
        <color rgb="FFCCFFCC"/>
      </top>
      <bottom style="thick">
        <color rgb="FFCCFFCC"/>
      </bottom>
      <diagonal/>
    </border>
    <border>
      <left/>
      <right style="thick">
        <color rgb="FFCCFFCC"/>
      </right>
      <top style="thick">
        <color rgb="FFCCFFCC"/>
      </top>
      <bottom style="thick">
        <color rgb="FFCCFFCC"/>
      </bottom>
      <diagonal/>
    </border>
    <border>
      <left style="thick">
        <color rgb="FFCCFFCC"/>
      </left>
      <right/>
      <top style="thick">
        <color rgb="FFCCFFCC"/>
      </top>
      <bottom style="thick">
        <color rgb="FFCCFFCC"/>
      </bottom>
      <diagonal/>
    </border>
    <border>
      <left/>
      <right style="thick">
        <color rgb="FFFFCC99"/>
      </right>
      <top style="thick">
        <color rgb="FFCCFFCC"/>
      </top>
      <bottom style="thick">
        <color rgb="FFCCFFCC"/>
      </bottom>
      <diagonal/>
    </border>
    <border>
      <left style="thick">
        <color rgb="FFCCFFCC"/>
      </left>
      <right style="thick">
        <color rgb="FFCCFFCC"/>
      </right>
      <top style="thick">
        <color rgb="FFCCFFCC"/>
      </top>
      <bottom style="thick">
        <color rgb="FFCCFFCC"/>
      </bottom>
      <diagonal/>
    </border>
    <border>
      <left style="thick">
        <color rgb="FFCCFFCC"/>
      </left>
      <right/>
      <top style="thick">
        <color rgb="FFCCFFCC"/>
      </top>
      <bottom/>
      <diagonal/>
    </border>
    <border>
      <left/>
      <right/>
      <top style="thick">
        <color rgb="FFCCFFCC"/>
      </top>
      <bottom/>
      <diagonal/>
    </border>
    <border>
      <left/>
      <right/>
      <top style="thick">
        <color rgb="FFCCFFCC"/>
      </top>
      <bottom/>
      <diagonal/>
    </border>
    <border>
      <left/>
      <right style="thick">
        <color rgb="FFCCFFCC"/>
      </right>
      <top style="thick">
        <color rgb="FFCCFFCC"/>
      </top>
      <bottom style="thick">
        <color rgb="FFCCFFCC"/>
      </bottom>
      <diagonal/>
    </border>
    <border>
      <left style="thick">
        <color rgb="FFCCFFCC"/>
      </left>
      <right style="thick">
        <color rgb="FFCCFFCC"/>
      </right>
      <top/>
      <bottom style="thick">
        <color rgb="FFCCFFCC"/>
      </bottom>
      <diagonal/>
    </border>
    <border>
      <left style="thick">
        <color rgb="FFCCFFCC"/>
      </left>
      <right/>
      <top/>
      <bottom style="thick">
        <color rgb="FFCCFFCC"/>
      </bottom>
      <diagonal/>
    </border>
    <border>
      <left/>
      <right/>
      <top/>
      <bottom style="thick">
        <color rgb="FFCCFFCC"/>
      </bottom>
      <diagonal/>
    </border>
    <border>
      <left/>
      <right/>
      <top/>
      <bottom style="thick">
        <color rgb="FFCCFFCC"/>
      </bottom>
      <diagonal/>
    </border>
    <border>
      <left style="thick">
        <color rgb="FFFFCC99"/>
      </left>
      <right style="thick">
        <color rgb="FFFFCC99"/>
      </right>
      <top style="thick">
        <color rgb="FFFFCC99"/>
      </top>
      <bottom style="thick">
        <color rgb="FFFFCC99"/>
      </bottom>
      <diagonal/>
    </border>
    <border>
      <left style="thick">
        <color rgb="FFCCFFCC"/>
      </left>
      <right/>
      <top style="thick">
        <color rgb="FFCCFFCC"/>
      </top>
      <bottom/>
      <diagonal/>
    </border>
    <border>
      <left/>
      <right/>
      <top style="thick">
        <color rgb="FFCCFFCC"/>
      </top>
      <bottom/>
      <diagonal/>
    </border>
    <border>
      <left style="thick">
        <color rgb="FFCCFFCC"/>
      </left>
      <right/>
      <top/>
      <bottom/>
      <diagonal/>
    </border>
    <border>
      <left/>
      <right/>
      <top/>
      <bottom/>
      <diagonal/>
    </border>
    <border>
      <left/>
      <right style="thick">
        <color rgb="FFFFCC99"/>
      </right>
      <top/>
      <bottom/>
      <diagonal/>
    </border>
    <border>
      <left style="thick">
        <color rgb="FFCCFFCC"/>
      </left>
      <right/>
      <top style="thick">
        <color rgb="FFCCFFCC"/>
      </top>
      <bottom style="thick">
        <color rgb="FFCCFFCC"/>
      </bottom>
      <diagonal/>
    </border>
    <border>
      <left style="thick">
        <color rgb="FFC0C0C0"/>
      </left>
      <right/>
      <top style="thick">
        <color rgb="FFC0C0C0"/>
      </top>
      <bottom/>
      <diagonal/>
    </border>
    <border>
      <left/>
      <right/>
      <top style="thick">
        <color rgb="FFC0C0C0"/>
      </top>
      <bottom/>
      <diagonal/>
    </border>
    <border>
      <left/>
      <right/>
      <top style="thick">
        <color rgb="FFC0C0C0"/>
      </top>
      <bottom/>
      <diagonal/>
    </border>
    <border>
      <left style="thick">
        <color rgb="FFC0C0C0"/>
      </left>
      <right/>
      <top/>
      <bottom style="thick">
        <color rgb="FFC0C0C0"/>
      </bottom>
      <diagonal/>
    </border>
    <border>
      <left/>
      <right/>
      <top/>
      <bottom style="thick">
        <color rgb="FFC0C0C0"/>
      </bottom>
      <diagonal/>
    </border>
    <border>
      <left/>
      <right style="thick">
        <color rgb="FFCCFFCC"/>
      </right>
      <top style="thick">
        <color rgb="FFCCFFCC"/>
      </top>
      <bottom/>
      <diagonal/>
    </border>
    <border>
      <left style="thick">
        <color rgb="FFFFCC99"/>
      </left>
      <right/>
      <top/>
      <bottom/>
      <diagonal/>
    </border>
    <border>
      <left style="thick">
        <color rgb="FFCCFFCC"/>
      </left>
      <right/>
      <top/>
      <bottom/>
      <diagonal/>
    </border>
    <border>
      <left/>
      <right style="thick">
        <color rgb="FFFFCC99"/>
      </right>
      <top/>
      <bottom/>
      <diagonal/>
    </border>
    <border>
      <left style="thick">
        <color rgb="FFFFCC99"/>
      </left>
      <right style="thick">
        <color rgb="FFFFCC99"/>
      </right>
      <top/>
      <bottom style="thick">
        <color rgb="FFFFCC99"/>
      </bottom>
      <diagonal/>
    </border>
    <border>
      <left style="thick">
        <color rgb="FFCCFFCC"/>
      </left>
      <right/>
      <top/>
      <bottom style="thick">
        <color rgb="FFCCFFCC"/>
      </bottom>
      <diagonal/>
    </border>
    <border>
      <left/>
      <right/>
      <top/>
      <bottom style="thick">
        <color rgb="FFCCFFCC"/>
      </bottom>
      <diagonal/>
    </border>
    <border>
      <left/>
      <right style="thick">
        <color rgb="FFFFCC99"/>
      </right>
      <top/>
      <bottom style="thick">
        <color rgb="FFCCFFCC"/>
      </bottom>
      <diagonal/>
    </border>
    <border>
      <left style="medium">
        <color rgb="FFBFBFBF"/>
      </left>
      <right/>
      <top style="medium">
        <color rgb="FFBFBFBF"/>
      </top>
      <bottom/>
      <diagonal/>
    </border>
    <border>
      <left/>
      <right/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/>
      <top/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 style="medium">
        <color rgb="FFBFBFBF"/>
      </bottom>
      <diagonal/>
    </border>
    <border>
      <left/>
      <right/>
      <top style="medium">
        <color rgb="FFBFBFBF"/>
      </top>
      <bottom style="medium">
        <color rgb="FFBFBFBF"/>
      </bottom>
      <diagonal/>
    </border>
    <border>
      <left/>
      <right/>
      <top style="medium">
        <color rgb="FFBFBFBF"/>
      </top>
      <bottom style="medium">
        <color rgb="FFBFBFBF"/>
      </bottom>
      <diagonal/>
    </border>
    <border>
      <left/>
      <right/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ck">
        <color rgb="FFC0C0C0"/>
      </left>
      <right/>
      <top/>
      <bottom style="thick">
        <color rgb="FFC0C0C0"/>
      </bottom>
      <diagonal/>
    </border>
    <border>
      <left/>
      <right/>
      <top/>
      <bottom style="thick">
        <color rgb="FFC0C0C0"/>
      </bottom>
      <diagonal/>
    </border>
    <border>
      <left/>
      <right style="thick">
        <color rgb="FFC0C0C0"/>
      </right>
      <top/>
      <bottom style="thick">
        <color rgb="FFC0C0C0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 style="thick">
        <color rgb="FFFFCC99"/>
      </left>
      <right style="thick">
        <color rgb="FFCCFFCC"/>
      </right>
      <top/>
      <bottom/>
      <diagonal/>
    </border>
    <border>
      <left/>
      <right/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ck">
        <color rgb="FFC0C0C0"/>
      </right>
      <top/>
      <bottom/>
      <diagonal/>
    </border>
    <border>
      <left/>
      <right style="medium">
        <color rgb="FFBFBFBF"/>
      </right>
      <top/>
      <bottom/>
      <diagonal/>
    </border>
    <border>
      <left style="medium">
        <color rgb="FFBFBFBF"/>
      </left>
      <right/>
      <top/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/>
      <right style="thick">
        <color rgb="FFC0C0C0"/>
      </right>
      <top/>
      <bottom style="medium">
        <color rgb="FFBFBFBF"/>
      </bottom>
      <diagonal/>
    </border>
    <border>
      <left/>
      <right/>
      <top style="medium">
        <color rgb="FFBFBFBF"/>
      </top>
      <bottom style="thick">
        <color rgb="FFC0C0C0"/>
      </bottom>
      <diagonal/>
    </border>
    <border>
      <left/>
      <right style="medium">
        <color rgb="FFBFBFBF"/>
      </right>
      <top style="medium">
        <color rgb="FFBFBFBF"/>
      </top>
      <bottom style="thick">
        <color rgb="FFC0C0C0"/>
      </bottom>
      <diagonal/>
    </border>
    <border>
      <left style="medium">
        <color rgb="FFBFBFBF"/>
      </left>
      <right/>
      <top style="thick">
        <color rgb="FFC0C0C0"/>
      </top>
      <bottom style="medium">
        <color rgb="FFBFBFBF"/>
      </bottom>
      <diagonal/>
    </border>
    <border>
      <left/>
      <right/>
      <top style="thick">
        <color rgb="FFC0C0C0"/>
      </top>
      <bottom style="medium">
        <color rgb="FFBFBFBF"/>
      </bottom>
      <diagonal/>
    </border>
    <border>
      <left style="thick">
        <color rgb="FFC0C0C0"/>
      </left>
      <right style="thick">
        <color rgb="FFC0C0C0"/>
      </right>
      <top style="thick">
        <color rgb="FFC0C0C0"/>
      </top>
      <bottom style="medium">
        <color rgb="FFBFBFBF"/>
      </bottom>
      <diagonal/>
    </border>
    <border>
      <left/>
      <right style="medium">
        <color rgb="FFBFBFBF"/>
      </right>
      <top style="thick">
        <color rgb="FFC0C0C0"/>
      </top>
      <bottom style="medium">
        <color rgb="FFBFBFBF"/>
      </bottom>
      <diagonal/>
    </border>
    <border>
      <left style="thick">
        <color rgb="FFFFCC99"/>
      </left>
      <right style="thick">
        <color rgb="FFCCFFCC"/>
      </right>
      <top style="thick">
        <color rgb="FFCCFFCC"/>
      </top>
      <bottom style="thick">
        <color rgb="FFCCFFCC"/>
      </bottom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64">
    <xf numFmtId="0" fontId="0" fillId="0" borderId="0" xfId="0" applyFont="1" applyAlignment="1"/>
    <xf numFmtId="0" fontId="4" fillId="2" borderId="4" xfId="0" applyFont="1" applyFill="1" applyBorder="1"/>
    <xf numFmtId="0" fontId="4" fillId="2" borderId="5" xfId="0" applyFont="1" applyFill="1" applyBorder="1"/>
    <xf numFmtId="0" fontId="5" fillId="3" borderId="5" xfId="0" applyFont="1" applyFill="1" applyBorder="1"/>
    <xf numFmtId="0" fontId="5" fillId="4" borderId="5" xfId="0" applyFont="1" applyFill="1" applyBorder="1"/>
    <xf numFmtId="0" fontId="4" fillId="4" borderId="5" xfId="0" applyFont="1" applyFill="1" applyBorder="1"/>
    <xf numFmtId="0" fontId="4" fillId="0" borderId="0" xfId="0" applyFont="1"/>
    <xf numFmtId="0" fontId="1" fillId="2" borderId="6" xfId="0" applyFont="1" applyFill="1" applyBorder="1"/>
    <xf numFmtId="0" fontId="4" fillId="3" borderId="5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6" fillId="3" borderId="4" xfId="0" applyFont="1" applyFill="1" applyBorder="1" applyAlignment="1">
      <alignment horizontal="center"/>
    </xf>
    <xf numFmtId="0" fontId="4" fillId="2" borderId="6" xfId="0" applyFont="1" applyFill="1" applyBorder="1"/>
    <xf numFmtId="0" fontId="4" fillId="3" borderId="5" xfId="0" applyFont="1" applyFill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8" fillId="7" borderId="12" xfId="0" applyFont="1" applyFill="1" applyBorder="1"/>
    <xf numFmtId="0" fontId="5" fillId="7" borderId="12" xfId="0" applyFont="1" applyFill="1" applyBorder="1" applyAlignment="1">
      <alignment horizontal="center"/>
    </xf>
    <xf numFmtId="0" fontId="5" fillId="7" borderId="19" xfId="0" applyFont="1" applyFill="1" applyBorder="1" applyAlignment="1">
      <alignment horizontal="center"/>
    </xf>
    <xf numFmtId="0" fontId="5" fillId="7" borderId="23" xfId="0" applyFont="1" applyFill="1" applyBorder="1" applyAlignment="1">
      <alignment horizontal="center"/>
    </xf>
    <xf numFmtId="0" fontId="5" fillId="7" borderId="24" xfId="0" applyFont="1" applyFill="1" applyBorder="1" applyAlignment="1">
      <alignment horizontal="center"/>
    </xf>
    <xf numFmtId="2" fontId="6" fillId="0" borderId="28" xfId="0" applyNumberFormat="1" applyFont="1" applyBorder="1"/>
    <xf numFmtId="0" fontId="9" fillId="7" borderId="29" xfId="0" applyFont="1" applyFill="1" applyBorder="1" applyAlignment="1">
      <alignment vertical="center" wrapText="1"/>
    </xf>
    <xf numFmtId="0" fontId="9" fillId="7" borderId="30" xfId="0" applyFont="1" applyFill="1" applyBorder="1" applyAlignment="1">
      <alignment vertical="center" wrapText="1"/>
    </xf>
    <xf numFmtId="0" fontId="5" fillId="7" borderId="34" xfId="0" applyFont="1" applyFill="1" applyBorder="1" applyAlignment="1">
      <alignment horizontal="center"/>
    </xf>
    <xf numFmtId="0" fontId="1" fillId="2" borderId="35" xfId="0" applyFont="1" applyFill="1" applyBorder="1"/>
    <xf numFmtId="0" fontId="4" fillId="2" borderId="36" xfId="0" applyFont="1" applyFill="1" applyBorder="1"/>
    <xf numFmtId="0" fontId="5" fillId="2" borderId="36" xfId="0" applyFont="1" applyFill="1" applyBorder="1"/>
    <xf numFmtId="2" fontId="5" fillId="0" borderId="37" xfId="0" applyNumberFormat="1" applyFont="1" applyBorder="1"/>
    <xf numFmtId="0" fontId="10" fillId="8" borderId="38" xfId="0" applyFont="1" applyFill="1" applyBorder="1"/>
    <xf numFmtId="0" fontId="4" fillId="8" borderId="39" xfId="0" applyFont="1" applyFill="1" applyBorder="1"/>
    <xf numFmtId="0" fontId="4" fillId="2" borderId="39" xfId="0" applyFont="1" applyFill="1" applyBorder="1"/>
    <xf numFmtId="0" fontId="10" fillId="8" borderId="39" xfId="0" applyFont="1" applyFill="1" applyBorder="1"/>
    <xf numFmtId="0" fontId="5" fillId="2" borderId="6" xfId="0" applyFont="1" applyFill="1" applyBorder="1" applyAlignment="1">
      <alignment horizontal="left"/>
    </xf>
    <xf numFmtId="0" fontId="5" fillId="7" borderId="19" xfId="0" applyFont="1" applyFill="1" applyBorder="1"/>
    <xf numFmtId="1" fontId="5" fillId="0" borderId="28" xfId="0" applyNumberFormat="1" applyFont="1" applyBorder="1"/>
    <xf numFmtId="164" fontId="5" fillId="7" borderId="19" xfId="0" applyNumberFormat="1" applyFont="1" applyFill="1" applyBorder="1"/>
    <xf numFmtId="164" fontId="5" fillId="7" borderId="5" xfId="0" applyNumberFormat="1" applyFont="1" applyFill="1" applyBorder="1"/>
    <xf numFmtId="2" fontId="5" fillId="0" borderId="2" xfId="0" applyNumberFormat="1" applyFont="1" applyBorder="1"/>
    <xf numFmtId="0" fontId="11" fillId="2" borderId="6" xfId="0" applyFont="1" applyFill="1" applyBorder="1"/>
    <xf numFmtId="0" fontId="4" fillId="2" borderId="9" xfId="0" applyFont="1" applyFill="1" applyBorder="1"/>
    <xf numFmtId="0" fontId="4" fillId="9" borderId="9" xfId="0" applyFont="1" applyFill="1" applyBorder="1"/>
    <xf numFmtId="0" fontId="12" fillId="9" borderId="10" xfId="0" applyFont="1" applyFill="1" applyBorder="1" applyAlignment="1">
      <alignment horizontal="center"/>
    </xf>
    <xf numFmtId="0" fontId="5" fillId="7" borderId="29" xfId="0" applyFont="1" applyFill="1" applyBorder="1"/>
    <xf numFmtId="0" fontId="5" fillId="7" borderId="30" xfId="0" applyFont="1" applyFill="1" applyBorder="1"/>
    <xf numFmtId="0" fontId="5" fillId="7" borderId="40" xfId="0" applyFont="1" applyFill="1" applyBorder="1"/>
    <xf numFmtId="164" fontId="5" fillId="0" borderId="19" xfId="0" applyNumberFormat="1" applyFont="1" applyBorder="1"/>
    <xf numFmtId="0" fontId="4" fillId="10" borderId="5" xfId="0" applyFont="1" applyFill="1" applyBorder="1"/>
    <xf numFmtId="0" fontId="5" fillId="7" borderId="41" xfId="0" applyFont="1" applyFill="1" applyBorder="1"/>
    <xf numFmtId="0" fontId="5" fillId="7" borderId="5" xfId="0" applyFont="1" applyFill="1" applyBorder="1"/>
    <xf numFmtId="164" fontId="5" fillId="7" borderId="28" xfId="0" applyNumberFormat="1" applyFont="1" applyFill="1" applyBorder="1" applyAlignment="1">
      <alignment horizontal="right"/>
    </xf>
    <xf numFmtId="0" fontId="5" fillId="7" borderId="42" xfId="0" applyFont="1" applyFill="1" applyBorder="1"/>
    <xf numFmtId="0" fontId="5" fillId="7" borderId="43" xfId="0" applyFont="1" applyFill="1" applyBorder="1"/>
    <xf numFmtId="164" fontId="5" fillId="0" borderId="28" xfId="0" applyNumberFormat="1" applyFont="1" applyBorder="1" applyAlignment="1">
      <alignment horizontal="right"/>
    </xf>
    <xf numFmtId="164" fontId="5" fillId="7" borderId="44" xfId="0" applyNumberFormat="1" applyFont="1" applyFill="1" applyBorder="1" applyAlignment="1">
      <alignment horizontal="right"/>
    </xf>
    <xf numFmtId="0" fontId="6" fillId="10" borderId="5" xfId="0" applyFont="1" applyFill="1" applyBorder="1"/>
    <xf numFmtId="0" fontId="5" fillId="7" borderId="45" xfId="0" applyFont="1" applyFill="1" applyBorder="1"/>
    <xf numFmtId="0" fontId="5" fillId="7" borderId="46" xfId="0" applyFont="1" applyFill="1" applyBorder="1"/>
    <xf numFmtId="0" fontId="5" fillId="7" borderId="47" xfId="0" applyFont="1" applyFill="1" applyBorder="1"/>
    <xf numFmtId="164" fontId="5" fillId="7" borderId="43" xfId="0" applyNumberFormat="1" applyFont="1" applyFill="1" applyBorder="1"/>
    <xf numFmtId="0" fontId="4" fillId="5" borderId="5" xfId="0" applyFont="1" applyFill="1" applyBorder="1"/>
    <xf numFmtId="0" fontId="11" fillId="2" borderId="35" xfId="0" applyFont="1" applyFill="1" applyBorder="1"/>
    <xf numFmtId="0" fontId="5" fillId="2" borderId="6" xfId="0" applyFont="1" applyFill="1" applyBorder="1" applyAlignment="1">
      <alignment horizontal="right"/>
    </xf>
    <xf numFmtId="164" fontId="5" fillId="7" borderId="19" xfId="0" applyNumberFormat="1" applyFont="1" applyFill="1" applyBorder="1" applyAlignment="1">
      <alignment horizontal="center"/>
    </xf>
    <xf numFmtId="0" fontId="11" fillId="3" borderId="48" xfId="0" applyFont="1" applyFill="1" applyBorder="1"/>
    <xf numFmtId="0" fontId="4" fillId="3" borderId="49" xfId="0" applyFont="1" applyFill="1" applyBorder="1"/>
    <xf numFmtId="0" fontId="4" fillId="3" borderId="50" xfId="0" applyFont="1" applyFill="1" applyBorder="1"/>
    <xf numFmtId="0" fontId="4" fillId="3" borderId="54" xfId="0" applyFont="1" applyFill="1" applyBorder="1"/>
    <xf numFmtId="0" fontId="5" fillId="3" borderId="54" xfId="0" applyFont="1" applyFill="1" applyBorder="1" applyAlignment="1">
      <alignment horizontal="right"/>
    </xf>
    <xf numFmtId="0" fontId="5" fillId="3" borderId="55" xfId="0" applyFont="1" applyFill="1" applyBorder="1" applyAlignment="1">
      <alignment horizontal="right"/>
    </xf>
    <xf numFmtId="0" fontId="4" fillId="2" borderId="59" xfId="0" applyFont="1" applyFill="1" applyBorder="1" applyAlignment="1">
      <alignment wrapText="1"/>
    </xf>
    <xf numFmtId="0" fontId="4" fillId="2" borderId="59" xfId="0" applyFont="1" applyFill="1" applyBorder="1"/>
    <xf numFmtId="0" fontId="5" fillId="2" borderId="59" xfId="0" applyFont="1" applyFill="1" applyBorder="1" applyAlignment="1">
      <alignment horizontal="right"/>
    </xf>
    <xf numFmtId="0" fontId="5" fillId="2" borderId="60" xfId="0" applyFont="1" applyFill="1" applyBorder="1" applyAlignment="1">
      <alignment horizontal="right"/>
    </xf>
    <xf numFmtId="2" fontId="5" fillId="0" borderId="19" xfId="0" applyNumberFormat="1" applyFont="1" applyBorder="1"/>
    <xf numFmtId="0" fontId="4" fillId="2" borderId="38" xfId="0" applyFont="1" applyFill="1" applyBorder="1" applyAlignment="1">
      <alignment wrapText="1"/>
    </xf>
    <xf numFmtId="0" fontId="4" fillId="2" borderId="10" xfId="0" applyFont="1" applyFill="1" applyBorder="1"/>
    <xf numFmtId="0" fontId="5" fillId="2" borderId="9" xfId="0" applyFont="1" applyFill="1" applyBorder="1" applyAlignment="1">
      <alignment horizontal="right"/>
    </xf>
    <xf numFmtId="0" fontId="5" fillId="2" borderId="64" xfId="0" applyFont="1" applyFill="1" applyBorder="1" applyAlignment="1">
      <alignment horizontal="right"/>
    </xf>
    <xf numFmtId="0" fontId="4" fillId="2" borderId="65" xfId="0" applyFont="1" applyFill="1" applyBorder="1"/>
    <xf numFmtId="0" fontId="4" fillId="2" borderId="38" xfId="0" applyFont="1" applyFill="1" applyBorder="1"/>
    <xf numFmtId="0" fontId="5" fillId="2" borderId="66" xfId="0" applyFont="1" applyFill="1" applyBorder="1" applyAlignment="1">
      <alignment horizontal="right"/>
    </xf>
    <xf numFmtId="0" fontId="5" fillId="5" borderId="28" xfId="0" applyFont="1" applyFill="1" applyBorder="1"/>
    <xf numFmtId="164" fontId="5" fillId="0" borderId="16" xfId="0" applyNumberFormat="1" applyFont="1" applyBorder="1"/>
    <xf numFmtId="164" fontId="5" fillId="0" borderId="28" xfId="0" applyNumberFormat="1" applyFont="1" applyBorder="1"/>
    <xf numFmtId="0" fontId="5" fillId="7" borderId="67" xfId="0" applyFont="1" applyFill="1" applyBorder="1"/>
    <xf numFmtId="0" fontId="11" fillId="2" borderId="10" xfId="0" applyFont="1" applyFill="1" applyBorder="1"/>
    <xf numFmtId="0" fontId="1" fillId="2" borderId="48" xfId="0" applyFont="1" applyFill="1" applyBorder="1"/>
    <xf numFmtId="0" fontId="4" fillId="2" borderId="49" xfId="0" applyFont="1" applyFill="1" applyBorder="1"/>
    <xf numFmtId="0" fontId="5" fillId="2" borderId="49" xfId="0" applyFont="1" applyFill="1" applyBorder="1"/>
    <xf numFmtId="2" fontId="5" fillId="0" borderId="68" xfId="0" applyNumberFormat="1" applyFont="1" applyBorder="1"/>
    <xf numFmtId="2" fontId="5" fillId="0" borderId="69" xfId="0" applyNumberFormat="1" applyFont="1" applyBorder="1"/>
    <xf numFmtId="0" fontId="4" fillId="2" borderId="73" xfId="0" applyFont="1" applyFill="1" applyBorder="1"/>
    <xf numFmtId="0" fontId="4" fillId="2" borderId="74" xfId="0" applyFont="1" applyFill="1" applyBorder="1"/>
    <xf numFmtId="0" fontId="4" fillId="2" borderId="54" xfId="0" applyFont="1" applyFill="1" applyBorder="1"/>
    <xf numFmtId="0" fontId="5" fillId="2" borderId="78" xfId="0" applyFont="1" applyFill="1" applyBorder="1" applyAlignment="1">
      <alignment horizontal="right"/>
    </xf>
    <xf numFmtId="0" fontId="4" fillId="2" borderId="55" xfId="0" applyFont="1" applyFill="1" applyBorder="1"/>
    <xf numFmtId="0" fontId="11" fillId="2" borderId="9" xfId="0" applyFont="1" applyFill="1" applyBorder="1"/>
    <xf numFmtId="0" fontId="5" fillId="2" borderId="9" xfId="0" applyFont="1" applyFill="1" applyBorder="1"/>
    <xf numFmtId="2" fontId="5" fillId="7" borderId="30" xfId="0" applyNumberFormat="1" applyFont="1" applyFill="1" applyBorder="1"/>
    <xf numFmtId="2" fontId="5" fillId="0" borderId="79" xfId="0" applyNumberFormat="1" applyFont="1" applyBorder="1"/>
    <xf numFmtId="2" fontId="5" fillId="0" borderId="80" xfId="0" applyNumberFormat="1" applyFont="1" applyBorder="1"/>
    <xf numFmtId="0" fontId="11" fillId="2" borderId="81" xfId="0" applyFont="1" applyFill="1" applyBorder="1"/>
    <xf numFmtId="0" fontId="4" fillId="2" borderId="82" xfId="0" applyFont="1" applyFill="1" applyBorder="1"/>
    <xf numFmtId="0" fontId="5" fillId="2" borderId="83" xfId="0" applyFont="1" applyFill="1" applyBorder="1" applyAlignment="1">
      <alignment horizontal="right"/>
    </xf>
    <xf numFmtId="0" fontId="4" fillId="2" borderId="84" xfId="0" applyFont="1" applyFill="1" applyBorder="1"/>
    <xf numFmtId="0" fontId="5" fillId="2" borderId="5" xfId="0" applyFont="1" applyFill="1" applyBorder="1"/>
    <xf numFmtId="0" fontId="4" fillId="2" borderId="10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4" borderId="5" xfId="0" applyFont="1" applyFill="1" applyBorder="1" applyAlignment="1">
      <alignment wrapText="1"/>
    </xf>
    <xf numFmtId="0" fontId="5" fillId="7" borderId="85" xfId="0" applyFont="1" applyFill="1" applyBorder="1" applyAlignment="1">
      <alignment horizontal="center"/>
    </xf>
    <xf numFmtId="0" fontId="1" fillId="0" borderId="0" xfId="0" applyFont="1"/>
    <xf numFmtId="1" fontId="5" fillId="5" borderId="5" xfId="0" applyNumberFormat="1" applyFont="1" applyFill="1" applyBorder="1"/>
    <xf numFmtId="0" fontId="5" fillId="5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2" fillId="0" borderId="2" xfId="0" applyFont="1" applyBorder="1"/>
    <xf numFmtId="0" fontId="2" fillId="0" borderId="3" xfId="0" applyFont="1" applyBorder="1"/>
    <xf numFmtId="0" fontId="3" fillId="0" borderId="1" xfId="0" applyFont="1" applyBorder="1" applyAlignment="1">
      <alignment horizontal="left"/>
    </xf>
    <xf numFmtId="0" fontId="2" fillId="0" borderId="7" xfId="0" applyFont="1" applyBorder="1"/>
    <xf numFmtId="0" fontId="6" fillId="0" borderId="2" xfId="0" applyFont="1" applyBorder="1" applyAlignment="1">
      <alignment horizontal="left"/>
    </xf>
    <xf numFmtId="0" fontId="6" fillId="5" borderId="8" xfId="0" applyFont="1" applyFill="1" applyBorder="1" applyAlignment="1">
      <alignment horizontal="left"/>
    </xf>
    <xf numFmtId="0" fontId="6" fillId="5" borderId="8" xfId="0" applyFont="1" applyFill="1" applyBorder="1" applyAlignment="1">
      <alignment horizontal="center"/>
    </xf>
    <xf numFmtId="0" fontId="2" fillId="0" borderId="11" xfId="0" applyFont="1" applyBorder="1"/>
    <xf numFmtId="0" fontId="7" fillId="6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2" fontId="8" fillId="0" borderId="13" xfId="0" applyNumberFormat="1" applyFont="1" applyBorder="1"/>
    <xf numFmtId="0" fontId="2" fillId="0" borderId="14" xfId="0" applyFont="1" applyBorder="1"/>
    <xf numFmtId="0" fontId="8" fillId="7" borderId="15" xfId="0" applyFont="1" applyFill="1" applyBorder="1" applyAlignment="1">
      <alignment horizontal="left"/>
    </xf>
    <xf numFmtId="0" fontId="2" fillId="0" borderId="16" xfId="0" applyFont="1" applyBorder="1"/>
    <xf numFmtId="0" fontId="9" fillId="7" borderId="17" xfId="0" applyFont="1" applyFill="1" applyBorder="1" applyAlignment="1">
      <alignment horizontal="center"/>
    </xf>
    <xf numFmtId="0" fontId="2" fillId="0" borderId="18" xfId="0" applyFont="1" applyBorder="1"/>
    <xf numFmtId="2" fontId="5" fillId="0" borderId="13" xfId="0" applyNumberFormat="1" applyFont="1" applyBorder="1"/>
    <xf numFmtId="0" fontId="6" fillId="7" borderId="20" xfId="0" applyFont="1" applyFill="1" applyBorder="1" applyAlignment="1">
      <alignment horizontal="center"/>
    </xf>
    <xf numFmtId="0" fontId="2" fillId="0" borderId="21" xfId="0" applyFont="1" applyBorder="1"/>
    <xf numFmtId="0" fontId="2" fillId="0" borderId="22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6" fillId="7" borderId="31" xfId="0" applyFont="1" applyFill="1" applyBorder="1" applyAlignment="1">
      <alignment horizontal="center" vertical="center" wrapText="1"/>
    </xf>
    <xf numFmtId="0" fontId="2" fillId="0" borderId="32" xfId="0" applyFont="1" applyBorder="1"/>
    <xf numFmtId="0" fontId="2" fillId="0" borderId="33" xfId="0" applyFont="1" applyBorder="1"/>
    <xf numFmtId="0" fontId="11" fillId="2" borderId="1" xfId="0" applyFont="1" applyFill="1" applyBorder="1" applyAlignment="1">
      <alignment wrapText="1"/>
    </xf>
    <xf numFmtId="0" fontId="1" fillId="5" borderId="86" xfId="0" applyFont="1" applyFill="1" applyBorder="1" applyAlignment="1">
      <alignment horizontal="left"/>
    </xf>
    <xf numFmtId="0" fontId="2" fillId="0" borderId="87" xfId="0" applyFont="1" applyBorder="1"/>
    <xf numFmtId="0" fontId="4" fillId="5" borderId="86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/>
    <xf numFmtId="0" fontId="5" fillId="7" borderId="15" xfId="0" applyFont="1" applyFill="1" applyBorder="1" applyAlignment="1">
      <alignment horizontal="left"/>
    </xf>
    <xf numFmtId="0" fontId="3" fillId="9" borderId="8" xfId="0" applyFont="1" applyFill="1" applyBorder="1" applyAlignment="1">
      <alignment horizontal="right"/>
    </xf>
    <xf numFmtId="0" fontId="4" fillId="3" borderId="51" xfId="0" applyFont="1" applyFill="1" applyBorder="1" applyAlignment="1">
      <alignment wrapText="1"/>
    </xf>
    <xf numFmtId="0" fontId="2" fillId="0" borderId="52" xfId="0" applyFont="1" applyBorder="1"/>
    <xf numFmtId="0" fontId="2" fillId="0" borderId="53" xfId="0" applyFont="1" applyBorder="1"/>
    <xf numFmtId="0" fontId="4" fillId="2" borderId="56" xfId="0" applyFont="1" applyFill="1" applyBorder="1" applyAlignment="1">
      <alignment wrapText="1"/>
    </xf>
    <xf numFmtId="0" fontId="2" fillId="0" borderId="57" xfId="0" applyFont="1" applyBorder="1"/>
    <xf numFmtId="0" fontId="2" fillId="0" borderId="58" xfId="0" applyFont="1" applyBorder="1"/>
    <xf numFmtId="0" fontId="4" fillId="2" borderId="61" xfId="0" applyFont="1" applyFill="1" applyBorder="1" applyAlignment="1">
      <alignment wrapText="1"/>
    </xf>
    <xf numFmtId="0" fontId="2" fillId="0" borderId="62" xfId="0" applyFont="1" applyBorder="1"/>
    <xf numFmtId="0" fontId="2" fillId="0" borderId="63" xfId="0" applyFont="1" applyBorder="1"/>
    <xf numFmtId="0" fontId="11" fillId="2" borderId="70" xfId="0" applyFont="1" applyFill="1" applyBorder="1" applyAlignment="1">
      <alignment wrapText="1"/>
    </xf>
    <xf numFmtId="0" fontId="2" fillId="0" borderId="71" xfId="0" applyFont="1" applyBorder="1"/>
    <xf numFmtId="0" fontId="2" fillId="0" borderId="72" xfId="0" applyFont="1" applyBorder="1"/>
    <xf numFmtId="0" fontId="2" fillId="0" borderId="75" xfId="0" applyFont="1" applyBorder="1"/>
    <xf numFmtId="0" fontId="2" fillId="0" borderId="76" xfId="0" applyFont="1" applyBorder="1"/>
    <xf numFmtId="0" fontId="2" fillId="0" borderId="7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95250</xdr:colOff>
      <xdr:row>7</xdr:row>
      <xdr:rowOff>47625</xdr:rowOff>
    </xdr:from>
    <xdr:ext cx="1133475" cy="5334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873750" y="974725"/>
          <a:ext cx="1133475" cy="533400"/>
          <a:chOff x="4779263" y="3513300"/>
          <a:chExt cx="1133475" cy="53340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4779263" y="3513300"/>
            <a:ext cx="1133475" cy="533400"/>
            <a:chOff x="5243745" y="1136429"/>
            <a:chExt cx="1030274" cy="558364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>
            <a:xfrm>
              <a:off x="5243745" y="1136429"/>
              <a:ext cx="1030250" cy="5583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5" name="Shape 5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1">
              <a:alphaModFix/>
            </a:blip>
            <a:srcRect r="8099"/>
            <a:stretch/>
          </xdr:blipFill>
          <xdr:spPr>
            <a:xfrm>
              <a:off x="5846437" y="1166648"/>
              <a:ext cx="427582" cy="523218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6" name="Shape 6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2">
              <a:alphaModFix/>
            </a:blip>
            <a:srcRect/>
            <a:stretch/>
          </xdr:blipFill>
          <xdr:spPr>
            <a:xfrm>
              <a:off x="5243745" y="1136429"/>
              <a:ext cx="556652" cy="558364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http://qualis.capes.gov.br/webqualis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activeCell="V38" sqref="V38"/>
    </sheetView>
  </sheetViews>
  <sheetFormatPr baseColWidth="10" defaultColWidth="12.6640625" defaultRowHeight="15" customHeight="1" x14ac:dyDescent="0.15"/>
  <cols>
    <col min="1" max="3" width="4.33203125" customWidth="1"/>
    <col min="4" max="4" width="5" customWidth="1"/>
    <col min="5" max="5" width="5.1640625" customWidth="1"/>
    <col min="6" max="14" width="4.33203125" customWidth="1"/>
    <col min="15" max="15" width="4.6640625" customWidth="1"/>
    <col min="16" max="16" width="4.33203125" customWidth="1"/>
    <col min="17" max="18" width="4.6640625" customWidth="1"/>
    <col min="19" max="19" width="6.1640625" customWidth="1"/>
    <col min="20" max="20" width="6.83203125" customWidth="1"/>
    <col min="21" max="21" width="0.33203125" customWidth="1"/>
    <col min="22" max="23" width="9.33203125" customWidth="1"/>
    <col min="24" max="25" width="9.1640625" customWidth="1"/>
    <col min="26" max="26" width="8.6640625" customWidth="1"/>
  </cols>
  <sheetData>
    <row r="1" spans="1:26" ht="12.75" customHeight="1" x14ac:dyDescent="0.15">
      <c r="A1" s="114" t="s">
        <v>0</v>
      </c>
      <c r="B1" s="115"/>
      <c r="C1" s="115"/>
      <c r="D1" s="115"/>
      <c r="E1" s="116"/>
      <c r="F1" s="117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6"/>
      <c r="S1" s="1"/>
      <c r="T1" s="2"/>
      <c r="U1" s="3"/>
      <c r="V1" s="4"/>
      <c r="W1" s="5"/>
      <c r="X1" s="6"/>
      <c r="Y1" s="6"/>
      <c r="Z1" s="6"/>
    </row>
    <row r="2" spans="1:26" ht="12.75" customHeight="1" x14ac:dyDescent="0.15">
      <c r="A2" s="7"/>
      <c r="B2" s="8"/>
      <c r="C2" s="8"/>
      <c r="D2" s="8"/>
      <c r="E2" s="8"/>
      <c r="F2" s="114" t="s">
        <v>1</v>
      </c>
      <c r="G2" s="116"/>
      <c r="H2" s="117"/>
      <c r="I2" s="116"/>
      <c r="J2" s="114" t="s">
        <v>2</v>
      </c>
      <c r="K2" s="118"/>
      <c r="L2" s="119"/>
      <c r="M2" s="115"/>
      <c r="N2" s="115"/>
      <c r="O2" s="114" t="s">
        <v>3</v>
      </c>
      <c r="P2" s="118"/>
      <c r="Q2" s="120"/>
      <c r="R2" s="115"/>
      <c r="S2" s="116"/>
      <c r="T2" s="2"/>
      <c r="U2" s="8" t="s">
        <v>4</v>
      </c>
      <c r="V2" s="5"/>
      <c r="W2" s="5"/>
      <c r="X2" s="6"/>
      <c r="Y2" s="6"/>
      <c r="Z2" s="6"/>
    </row>
    <row r="3" spans="1:26" ht="12.75" customHeight="1" x14ac:dyDescent="0.15">
      <c r="A3" s="9" t="s">
        <v>5</v>
      </c>
      <c r="B3" s="10"/>
      <c r="C3" s="10"/>
      <c r="D3" s="121"/>
      <c r="E3" s="115"/>
      <c r="F3" s="122"/>
      <c r="G3" s="121"/>
      <c r="H3" s="115"/>
      <c r="I3" s="122"/>
      <c r="J3" s="121"/>
      <c r="K3" s="115"/>
      <c r="L3" s="122"/>
      <c r="M3" s="121"/>
      <c r="N3" s="115"/>
      <c r="O3" s="122"/>
      <c r="P3" s="121"/>
      <c r="Q3" s="115"/>
      <c r="R3" s="122"/>
      <c r="S3" s="11"/>
      <c r="T3" s="8"/>
      <c r="U3" s="8" t="s">
        <v>6</v>
      </c>
      <c r="V3" s="5"/>
      <c r="W3" s="5"/>
      <c r="X3" s="6"/>
      <c r="Y3" s="6"/>
      <c r="Z3" s="6"/>
    </row>
    <row r="4" spans="1:26" ht="12.75" customHeight="1" x14ac:dyDescent="0.15">
      <c r="A4" s="8"/>
      <c r="B4" s="123" t="s">
        <v>7</v>
      </c>
      <c r="C4" s="115"/>
      <c r="D4" s="115"/>
      <c r="E4" s="115"/>
      <c r="F4" s="116"/>
      <c r="G4" s="124" t="s">
        <v>92</v>
      </c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8"/>
      <c r="U4" s="8"/>
      <c r="V4" s="5"/>
      <c r="W4" s="5"/>
      <c r="X4" s="6"/>
      <c r="Y4" s="6"/>
      <c r="Z4" s="6"/>
    </row>
    <row r="5" spans="1:26" ht="13.5" customHeight="1" x14ac:dyDescent="0.15">
      <c r="A5" s="7" t="s">
        <v>8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8"/>
      <c r="S5" s="13"/>
      <c r="T5" s="13"/>
      <c r="U5" s="8"/>
      <c r="V5" s="5"/>
      <c r="W5" s="5"/>
      <c r="X5" s="6"/>
      <c r="Y5" s="14"/>
      <c r="Z5" s="6"/>
    </row>
    <row r="6" spans="1:26" ht="1.5" hidden="1" customHeight="1" x14ac:dyDescent="0.15">
      <c r="A6" s="14"/>
      <c r="B6" s="14"/>
      <c r="C6" s="14"/>
      <c r="D6" s="14"/>
      <c r="E6" s="14"/>
      <c r="F6" s="14"/>
      <c r="G6" s="14"/>
      <c r="H6" s="14"/>
      <c r="I6" s="14"/>
      <c r="J6" s="14"/>
      <c r="K6" s="6"/>
      <c r="L6" s="6"/>
      <c r="M6" s="6"/>
      <c r="N6" s="6"/>
      <c r="O6" s="6"/>
      <c r="P6" s="6"/>
      <c r="Q6" s="6"/>
      <c r="R6" s="6"/>
      <c r="S6" s="15"/>
      <c r="T6" s="15"/>
      <c r="U6" s="6"/>
      <c r="V6" s="5"/>
      <c r="W6" s="5"/>
      <c r="X6" s="6"/>
      <c r="Y6" s="6"/>
      <c r="Z6" s="6"/>
    </row>
    <row r="7" spans="1:26" ht="12.75" customHeight="1" x14ac:dyDescent="0.15">
      <c r="A7" s="16" t="s">
        <v>9</v>
      </c>
      <c r="B7" s="17"/>
      <c r="C7" s="17"/>
      <c r="D7" s="125">
        <f>SUM(D9:G9)</f>
        <v>0</v>
      </c>
      <c r="E7" s="126"/>
      <c r="F7" s="127" t="s">
        <v>10</v>
      </c>
      <c r="G7" s="128"/>
      <c r="H7" s="129" t="s">
        <v>11</v>
      </c>
      <c r="I7" s="130"/>
      <c r="J7" s="131">
        <f>SUM(D11:G11)</f>
        <v>0</v>
      </c>
      <c r="K7" s="126"/>
      <c r="L7" s="147" t="s">
        <v>10</v>
      </c>
      <c r="M7" s="128"/>
      <c r="N7" s="18"/>
      <c r="O7" s="18"/>
      <c r="P7" s="18"/>
      <c r="Q7" s="18"/>
      <c r="R7" s="6"/>
      <c r="S7" s="15"/>
      <c r="T7" s="15"/>
      <c r="U7" s="6"/>
      <c r="V7" s="5"/>
      <c r="W7" s="5"/>
      <c r="X7" s="6"/>
      <c r="Y7" s="6"/>
      <c r="Z7" s="6"/>
    </row>
    <row r="8" spans="1:26" ht="14.25" customHeight="1" x14ac:dyDescent="0.15">
      <c r="A8" s="132" t="s">
        <v>12</v>
      </c>
      <c r="B8" s="133"/>
      <c r="C8" s="134"/>
      <c r="D8" s="19">
        <v>1</v>
      </c>
      <c r="E8" s="18">
        <v>2</v>
      </c>
      <c r="F8" s="18">
        <v>3</v>
      </c>
      <c r="G8" s="18">
        <v>4</v>
      </c>
      <c r="H8" s="18"/>
      <c r="I8" s="18"/>
      <c r="J8" s="20"/>
      <c r="K8" s="20"/>
      <c r="L8" s="18"/>
      <c r="M8" s="18"/>
      <c r="N8" s="18"/>
      <c r="O8" s="18"/>
      <c r="P8" s="18"/>
      <c r="Q8" s="18"/>
      <c r="R8" s="6"/>
      <c r="S8" s="15"/>
      <c r="T8" s="15"/>
      <c r="U8" s="6"/>
      <c r="V8" s="5"/>
      <c r="W8" s="5"/>
      <c r="X8" s="6"/>
      <c r="Y8" s="6"/>
      <c r="Z8" s="6"/>
    </row>
    <row r="9" spans="1:26" ht="12.75" customHeight="1" x14ac:dyDescent="0.15">
      <c r="A9" s="135"/>
      <c r="B9" s="136"/>
      <c r="C9" s="137"/>
      <c r="D9" s="21">
        <f>O13</f>
        <v>0</v>
      </c>
      <c r="E9" s="21">
        <f>O18</f>
        <v>0</v>
      </c>
      <c r="F9" s="21">
        <f>O91</f>
        <v>0</v>
      </c>
      <c r="G9" s="21">
        <f>O105</f>
        <v>0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6"/>
      <c r="S9" s="15"/>
      <c r="T9" s="15"/>
      <c r="U9" s="6"/>
      <c r="V9" s="5"/>
      <c r="W9" s="5"/>
      <c r="X9" s="6"/>
      <c r="Y9" s="6"/>
      <c r="Z9" s="6"/>
    </row>
    <row r="10" spans="1:26" ht="14.25" customHeight="1" x14ac:dyDescent="0.15">
      <c r="A10" s="22"/>
      <c r="B10" s="23"/>
      <c r="C10" s="23"/>
      <c r="D10" s="19">
        <v>1</v>
      </c>
      <c r="E10" s="18">
        <v>2</v>
      </c>
      <c r="F10" s="18">
        <v>3</v>
      </c>
      <c r="G10" s="18">
        <v>4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6"/>
      <c r="S10" s="15"/>
      <c r="T10" s="15"/>
      <c r="U10" s="6"/>
      <c r="V10" s="5"/>
      <c r="W10" s="5"/>
      <c r="X10" s="6"/>
      <c r="Y10" s="6"/>
      <c r="Z10" s="6"/>
    </row>
    <row r="11" spans="1:26" ht="12.75" customHeight="1" x14ac:dyDescent="0.15">
      <c r="A11" s="138" t="s">
        <v>13</v>
      </c>
      <c r="B11" s="139"/>
      <c r="C11" s="140"/>
      <c r="D11" s="21">
        <f>T13</f>
        <v>0</v>
      </c>
      <c r="E11" s="21">
        <f>T18</f>
        <v>0</v>
      </c>
      <c r="F11" s="21">
        <f>T91</f>
        <v>0</v>
      </c>
      <c r="G11" s="21">
        <f>T105</f>
        <v>0</v>
      </c>
      <c r="H11" s="24"/>
      <c r="I11" s="18"/>
      <c r="J11" s="18"/>
      <c r="K11" s="18"/>
      <c r="L11" s="18"/>
      <c r="M11" s="18"/>
      <c r="N11" s="18"/>
      <c r="O11" s="18"/>
      <c r="P11" s="18"/>
      <c r="Q11" s="18"/>
      <c r="R11" s="6"/>
      <c r="S11" s="6"/>
      <c r="T11" s="6"/>
      <c r="U11" s="6"/>
      <c r="V11" s="5" t="s">
        <v>14</v>
      </c>
      <c r="W11" s="5"/>
      <c r="X11" s="6"/>
      <c r="Y11" s="6"/>
      <c r="Z11" s="6"/>
    </row>
    <row r="12" spans="1:26" ht="12.75" customHeight="1" x14ac:dyDescent="0.1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5"/>
      <c r="W12" s="5"/>
      <c r="X12" s="6"/>
      <c r="Y12" s="6"/>
      <c r="Z12" s="6"/>
    </row>
    <row r="13" spans="1:26" ht="12.75" customHeight="1" x14ac:dyDescent="0.15">
      <c r="A13" s="25" t="s">
        <v>15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7" t="s">
        <v>16</v>
      </c>
      <c r="N13" s="27"/>
      <c r="O13" s="28">
        <f>IF(SUM(G16,O16)&gt;=V13,V13,SUM(G16,O16))</f>
        <v>0</v>
      </c>
      <c r="P13" s="27"/>
      <c r="Q13" s="27" t="s">
        <v>17</v>
      </c>
      <c r="R13" s="27"/>
      <c r="S13" s="27"/>
      <c r="T13" s="28">
        <f>IF((SUM(G16,O16)&gt;=V13),((SUM(G16,O16)-V13)),0)</f>
        <v>0</v>
      </c>
      <c r="U13" s="6"/>
      <c r="V13" s="5">
        <v>20</v>
      </c>
      <c r="W13" s="5"/>
      <c r="X13" s="6"/>
      <c r="Y13" s="6"/>
      <c r="Z13" s="6"/>
    </row>
    <row r="14" spans="1:26" ht="13.5" customHeight="1" x14ac:dyDescent="0.15">
      <c r="A14" s="29" t="s">
        <v>18</v>
      </c>
      <c r="B14" s="30"/>
      <c r="C14" s="30"/>
      <c r="D14" s="30"/>
      <c r="E14" s="30"/>
      <c r="F14" s="30"/>
      <c r="G14" s="30"/>
      <c r="H14" s="30"/>
      <c r="I14" s="31"/>
      <c r="J14" s="32" t="s">
        <v>4</v>
      </c>
      <c r="K14" s="30"/>
      <c r="L14" s="30"/>
      <c r="M14" s="30"/>
      <c r="N14" s="30"/>
      <c r="O14" s="30"/>
      <c r="P14" s="30"/>
      <c r="Q14" s="30"/>
      <c r="R14" s="31"/>
      <c r="S14" s="31"/>
      <c r="T14" s="33"/>
      <c r="U14" s="6"/>
      <c r="V14" s="5"/>
      <c r="W14" s="5"/>
      <c r="X14" s="6"/>
      <c r="Y14" s="6"/>
      <c r="Z14" s="6"/>
    </row>
    <row r="15" spans="1:26" ht="1.5" hidden="1" customHeight="1" x14ac:dyDescent="0.1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6"/>
      <c r="U15" s="6"/>
      <c r="V15" s="5"/>
      <c r="W15" s="5"/>
      <c r="X15" s="6"/>
      <c r="Y15" s="6"/>
      <c r="Z15" s="6"/>
    </row>
    <row r="16" spans="1:26" ht="12.75" customHeight="1" x14ac:dyDescent="0.15">
      <c r="A16" s="34" t="s">
        <v>19</v>
      </c>
      <c r="B16" s="18"/>
      <c r="C16" s="18"/>
      <c r="D16" s="35"/>
      <c r="E16" s="35"/>
      <c r="F16" s="35"/>
      <c r="G16" s="36">
        <f>COUNT(D16:F16)*10</f>
        <v>0</v>
      </c>
      <c r="H16" s="19" t="s">
        <v>10</v>
      </c>
      <c r="I16" s="18"/>
      <c r="J16" s="34" t="s">
        <v>19</v>
      </c>
      <c r="K16" s="18"/>
      <c r="L16" s="18"/>
      <c r="M16" s="35"/>
      <c r="N16" s="35"/>
      <c r="O16" s="36">
        <f>COUNT(M16:N16)*15</f>
        <v>0</v>
      </c>
      <c r="P16" s="18" t="s">
        <v>10</v>
      </c>
      <c r="Q16" s="18"/>
      <c r="R16" s="18"/>
      <c r="S16" s="18"/>
      <c r="T16" s="37"/>
      <c r="U16" s="6"/>
      <c r="V16" s="5"/>
      <c r="W16" s="5"/>
      <c r="X16" s="6"/>
      <c r="Y16" s="6"/>
      <c r="Z16" s="6"/>
    </row>
    <row r="17" spans="1:26" ht="12.75" customHeight="1" x14ac:dyDescent="0.1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5"/>
      <c r="W17" s="5"/>
      <c r="X17" s="6"/>
      <c r="Y17" s="6"/>
      <c r="Z17" s="6"/>
    </row>
    <row r="18" spans="1:26" ht="12.75" customHeight="1" x14ac:dyDescent="0.15">
      <c r="A18" s="25" t="s">
        <v>20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7" t="s">
        <v>16</v>
      </c>
      <c r="N18" s="27"/>
      <c r="O18" s="38">
        <f>IF(SUM(S20,S32,S41,S46,S53,S60,S69,S74,S79,S84,S89)&gt;=V18,V18,SUM(S20,S32,S41,S46,S53,S60,S69,S74,S79,S84,S89))</f>
        <v>0</v>
      </c>
      <c r="P18" s="27"/>
      <c r="Q18" s="27" t="s">
        <v>17</v>
      </c>
      <c r="R18" s="27"/>
      <c r="S18" s="27"/>
      <c r="T18" s="38">
        <f>IF((SUM(S20,S32,S41,S46,S53,S69,S74,S79,S84)&gt;=V18),((SUM(S20,S32,S41,S46,S53,S69,S74,S79,S84)-V18)),0)</f>
        <v>0</v>
      </c>
      <c r="U18" s="6"/>
      <c r="V18" s="5">
        <v>55</v>
      </c>
      <c r="W18" s="5"/>
      <c r="X18" s="6"/>
      <c r="Y18" s="6"/>
      <c r="Z18" s="6"/>
    </row>
    <row r="19" spans="1:26" ht="16.5" customHeight="1" x14ac:dyDescent="0.15">
      <c r="A19" s="39" t="s">
        <v>21</v>
      </c>
      <c r="B19" s="12"/>
      <c r="C19" s="12"/>
      <c r="D19" s="12"/>
      <c r="E19" s="12"/>
      <c r="F19" s="12"/>
      <c r="G19" s="12"/>
      <c r="H19" s="40"/>
      <c r="I19" s="41"/>
      <c r="J19" s="148" t="s">
        <v>22</v>
      </c>
      <c r="K19" s="115"/>
      <c r="L19" s="115"/>
      <c r="M19" s="115"/>
      <c r="N19" s="115"/>
      <c r="O19" s="115"/>
      <c r="P19" s="115"/>
      <c r="Q19" s="115"/>
      <c r="R19" s="118"/>
      <c r="S19" s="42" t="s">
        <v>23</v>
      </c>
      <c r="T19" s="31"/>
      <c r="U19" s="6"/>
      <c r="V19" s="5"/>
      <c r="W19" s="5"/>
      <c r="X19" s="6"/>
      <c r="Y19" s="6"/>
      <c r="Z19" s="6"/>
    </row>
    <row r="20" spans="1:26" ht="19.5" customHeight="1" x14ac:dyDescent="0.15">
      <c r="A20" s="43" t="s">
        <v>24</v>
      </c>
      <c r="B20" s="44"/>
      <c r="C20" s="45"/>
      <c r="D20" s="18" t="str">
        <f t="shared" ref="D20:Q20" si="0">IF(D29="", "", 20*D23*D25*D27)</f>
        <v/>
      </c>
      <c r="E20" s="18" t="str">
        <f t="shared" si="0"/>
        <v/>
      </c>
      <c r="F20" s="18" t="str">
        <f t="shared" si="0"/>
        <v/>
      </c>
      <c r="G20" s="18" t="str">
        <f t="shared" si="0"/>
        <v/>
      </c>
      <c r="H20" s="18" t="str">
        <f t="shared" si="0"/>
        <v/>
      </c>
      <c r="I20" s="18" t="str">
        <f t="shared" si="0"/>
        <v/>
      </c>
      <c r="J20" s="18" t="str">
        <f t="shared" si="0"/>
        <v/>
      </c>
      <c r="K20" s="18" t="str">
        <f t="shared" si="0"/>
        <v/>
      </c>
      <c r="L20" s="18" t="str">
        <f t="shared" si="0"/>
        <v/>
      </c>
      <c r="M20" s="18" t="str">
        <f t="shared" si="0"/>
        <v/>
      </c>
      <c r="N20" s="18" t="str">
        <f t="shared" si="0"/>
        <v/>
      </c>
      <c r="O20" s="18" t="str">
        <f t="shared" si="0"/>
        <v/>
      </c>
      <c r="P20" s="18" t="str">
        <f t="shared" si="0"/>
        <v/>
      </c>
      <c r="Q20" s="18" t="str">
        <f t="shared" si="0"/>
        <v/>
      </c>
      <c r="R20" s="18"/>
      <c r="S20" s="46">
        <f>SUM(D20:Q20)</f>
        <v>0</v>
      </c>
      <c r="T20" s="37"/>
      <c r="U20" s="6"/>
      <c r="V20" s="47"/>
      <c r="W20" s="47"/>
      <c r="X20" s="6"/>
      <c r="Y20" s="6"/>
      <c r="Z20" s="6"/>
    </row>
    <row r="21" spans="1:26" ht="20.25" hidden="1" customHeight="1" x14ac:dyDescent="0.15">
      <c r="A21" s="48" t="s">
        <v>25</v>
      </c>
      <c r="B21" s="49"/>
      <c r="C21" s="49"/>
      <c r="D21" s="50" t="str">
        <f t="shared" ref="D21:Q21" si="1">IF(D22="", "", IF(D22="Int.", 1, IF(D22="Nac.", 0.75, "")))</f>
        <v/>
      </c>
      <c r="E21" s="50" t="str">
        <f t="shared" si="1"/>
        <v/>
      </c>
      <c r="F21" s="50" t="str">
        <f t="shared" si="1"/>
        <v/>
      </c>
      <c r="G21" s="50" t="str">
        <f t="shared" si="1"/>
        <v/>
      </c>
      <c r="H21" s="50" t="str">
        <f t="shared" si="1"/>
        <v/>
      </c>
      <c r="I21" s="50" t="str">
        <f t="shared" si="1"/>
        <v/>
      </c>
      <c r="J21" s="50" t="str">
        <f t="shared" si="1"/>
        <v/>
      </c>
      <c r="K21" s="50" t="str">
        <f t="shared" si="1"/>
        <v/>
      </c>
      <c r="L21" s="50" t="str">
        <f t="shared" si="1"/>
        <v/>
      </c>
      <c r="M21" s="50" t="str">
        <f t="shared" si="1"/>
        <v/>
      </c>
      <c r="N21" s="50" t="str">
        <f t="shared" si="1"/>
        <v/>
      </c>
      <c r="O21" s="50" t="str">
        <f t="shared" si="1"/>
        <v/>
      </c>
      <c r="P21" s="50" t="str">
        <f t="shared" si="1"/>
        <v/>
      </c>
      <c r="Q21" s="50" t="str">
        <f t="shared" si="1"/>
        <v/>
      </c>
      <c r="R21" s="49"/>
      <c r="S21" s="18"/>
      <c r="T21" s="18"/>
      <c r="U21" s="6" t="s">
        <v>26</v>
      </c>
      <c r="V21" s="47"/>
      <c r="W21" s="47"/>
      <c r="X21" s="6"/>
      <c r="Y21" s="6"/>
      <c r="Z21" s="6"/>
    </row>
    <row r="22" spans="1:26" ht="20.25" hidden="1" customHeight="1" x14ac:dyDescent="0.15">
      <c r="A22" s="51" t="s">
        <v>27</v>
      </c>
      <c r="B22" s="49"/>
      <c r="C22" s="52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49"/>
      <c r="S22" s="18"/>
      <c r="T22" s="18"/>
      <c r="U22" s="6" t="s">
        <v>28</v>
      </c>
      <c r="V22" s="47"/>
      <c r="W22" s="47"/>
      <c r="X22" s="6"/>
      <c r="Y22" s="6"/>
      <c r="Z22" s="6"/>
    </row>
    <row r="23" spans="1:26" ht="20.25" hidden="1" customHeight="1" x14ac:dyDescent="0.15">
      <c r="A23" s="51" t="s">
        <v>25</v>
      </c>
      <c r="B23" s="49"/>
      <c r="C23" s="52"/>
      <c r="D23" s="54" t="str">
        <f t="shared" ref="D23:Q23" si="2">IF(D24="", "", IF(D24="P/A", 1, IF(D24="Sub.", 0.1, "")))</f>
        <v/>
      </c>
      <c r="E23" s="54" t="str">
        <f t="shared" si="2"/>
        <v/>
      </c>
      <c r="F23" s="54" t="str">
        <f t="shared" si="2"/>
        <v/>
      </c>
      <c r="G23" s="54" t="str">
        <f t="shared" si="2"/>
        <v/>
      </c>
      <c r="H23" s="54" t="str">
        <f t="shared" si="2"/>
        <v/>
      </c>
      <c r="I23" s="54" t="str">
        <f t="shared" si="2"/>
        <v/>
      </c>
      <c r="J23" s="54" t="str">
        <f t="shared" si="2"/>
        <v/>
      </c>
      <c r="K23" s="54" t="str">
        <f t="shared" si="2"/>
        <v/>
      </c>
      <c r="L23" s="54" t="str">
        <f t="shared" si="2"/>
        <v/>
      </c>
      <c r="M23" s="54" t="str">
        <f t="shared" si="2"/>
        <v/>
      </c>
      <c r="N23" s="54" t="str">
        <f t="shared" si="2"/>
        <v/>
      </c>
      <c r="O23" s="54" t="str">
        <f t="shared" si="2"/>
        <v/>
      </c>
      <c r="P23" s="54" t="str">
        <f t="shared" si="2"/>
        <v/>
      </c>
      <c r="Q23" s="54" t="str">
        <f t="shared" si="2"/>
        <v/>
      </c>
      <c r="R23" s="49"/>
      <c r="S23" s="18"/>
      <c r="T23" s="18"/>
      <c r="U23" s="6" t="s">
        <v>29</v>
      </c>
      <c r="V23" s="47"/>
      <c r="W23" s="47"/>
      <c r="X23" s="6"/>
      <c r="Y23" s="6"/>
      <c r="Z23" s="6"/>
    </row>
    <row r="24" spans="1:26" ht="21" customHeight="1" x14ac:dyDescent="0.15">
      <c r="A24" s="51" t="s">
        <v>30</v>
      </c>
      <c r="B24" s="49"/>
      <c r="C24" s="52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49"/>
      <c r="S24" s="18"/>
      <c r="T24" s="18"/>
      <c r="U24" s="6" t="s">
        <v>31</v>
      </c>
      <c r="V24" s="47"/>
      <c r="W24" s="47"/>
      <c r="X24" s="6"/>
      <c r="Y24" s="6"/>
      <c r="Z24" s="6"/>
    </row>
    <row r="25" spans="1:26" ht="20.25" hidden="1" customHeight="1" x14ac:dyDescent="0.15">
      <c r="A25" s="51" t="s">
        <v>25</v>
      </c>
      <c r="B25" s="49"/>
      <c r="C25" s="52"/>
      <c r="D25" s="50" t="str">
        <f t="shared" ref="D25:F25" si="3">IF(D26="", "", IF(D26="fx.1", 1, IF(D26="fx.2", 0.6, IF(D26="fx.3", 0.25, ""))))</f>
        <v/>
      </c>
      <c r="E25" s="50" t="str">
        <f t="shared" si="3"/>
        <v/>
      </c>
      <c r="F25" s="50" t="str">
        <f t="shared" si="3"/>
        <v/>
      </c>
      <c r="G25" s="50" t="str">
        <f>IF(G26="", "", IF(G26="fx.1", 1, IF(G26="FX.2", 0.6, IF(G26="FX.3", 0.25, ""))))</f>
        <v/>
      </c>
      <c r="H25" s="50" t="str">
        <f t="shared" ref="H25:Q25" si="4">IF(H26="", "", IF(H26="fx.1", 1, IF(H26="fx.2", 0.6, IF(H26="fx.3", 0.25, ""))))</f>
        <v/>
      </c>
      <c r="I25" s="50" t="str">
        <f t="shared" si="4"/>
        <v/>
      </c>
      <c r="J25" s="50" t="str">
        <f t="shared" si="4"/>
        <v/>
      </c>
      <c r="K25" s="50" t="str">
        <f t="shared" si="4"/>
        <v/>
      </c>
      <c r="L25" s="50" t="str">
        <f t="shared" si="4"/>
        <v/>
      </c>
      <c r="M25" s="50" t="str">
        <f t="shared" si="4"/>
        <v/>
      </c>
      <c r="N25" s="50" t="str">
        <f t="shared" si="4"/>
        <v/>
      </c>
      <c r="O25" s="50" t="str">
        <f t="shared" si="4"/>
        <v/>
      </c>
      <c r="P25" s="50" t="str">
        <f t="shared" si="4"/>
        <v/>
      </c>
      <c r="Q25" s="50" t="str">
        <f t="shared" si="4"/>
        <v/>
      </c>
      <c r="R25" s="49"/>
      <c r="S25" s="18"/>
      <c r="T25" s="18"/>
      <c r="U25" s="6" t="s">
        <v>32</v>
      </c>
      <c r="V25" s="47"/>
      <c r="W25" s="47"/>
      <c r="X25" s="6"/>
      <c r="Y25" s="6"/>
      <c r="Z25" s="6"/>
    </row>
    <row r="26" spans="1:26" ht="20.25" customHeight="1" x14ac:dyDescent="0.15">
      <c r="A26" s="51" t="s">
        <v>33</v>
      </c>
      <c r="B26" s="49"/>
      <c r="C26" s="52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18"/>
      <c r="S26" s="18"/>
      <c r="T26" s="18"/>
      <c r="U26" s="6" t="s">
        <v>34</v>
      </c>
      <c r="V26" s="47"/>
      <c r="W26" s="47"/>
      <c r="X26" s="6"/>
      <c r="Y26" s="6"/>
      <c r="Z26" s="6"/>
    </row>
    <row r="27" spans="1:26" ht="20.25" hidden="1" customHeight="1" x14ac:dyDescent="0.15">
      <c r="A27" s="51" t="s">
        <v>25</v>
      </c>
      <c r="B27" s="49"/>
      <c r="C27" s="52"/>
      <c r="D27" s="50" t="str">
        <f t="shared" ref="D27:Q27" si="5">IF(D28="", "", IF(D28="1o.", 1, IF(D28="2o.", 1, IF(D28="3o.", 1, ""))))</f>
        <v/>
      </c>
      <c r="E27" s="50" t="str">
        <f t="shared" si="5"/>
        <v/>
      </c>
      <c r="F27" s="50" t="str">
        <f t="shared" si="5"/>
        <v/>
      </c>
      <c r="G27" s="50" t="str">
        <f t="shared" si="5"/>
        <v/>
      </c>
      <c r="H27" s="50" t="str">
        <f t="shared" si="5"/>
        <v/>
      </c>
      <c r="I27" s="50" t="str">
        <f t="shared" si="5"/>
        <v/>
      </c>
      <c r="J27" s="50" t="str">
        <f t="shared" si="5"/>
        <v/>
      </c>
      <c r="K27" s="50" t="str">
        <f t="shared" si="5"/>
        <v/>
      </c>
      <c r="L27" s="50" t="str">
        <f t="shared" si="5"/>
        <v/>
      </c>
      <c r="M27" s="50" t="str">
        <f t="shared" si="5"/>
        <v/>
      </c>
      <c r="N27" s="50" t="str">
        <f t="shared" si="5"/>
        <v/>
      </c>
      <c r="O27" s="50" t="str">
        <f t="shared" si="5"/>
        <v/>
      </c>
      <c r="P27" s="50" t="str">
        <f t="shared" si="5"/>
        <v/>
      </c>
      <c r="Q27" s="50" t="str">
        <f t="shared" si="5"/>
        <v/>
      </c>
      <c r="R27" s="18"/>
      <c r="S27" s="18"/>
      <c r="T27" s="18"/>
      <c r="U27" s="6" t="s">
        <v>35</v>
      </c>
      <c r="V27" s="47"/>
      <c r="W27" s="47"/>
      <c r="X27" s="6"/>
      <c r="Y27" s="6"/>
      <c r="Z27" s="6"/>
    </row>
    <row r="28" spans="1:26" ht="20.25" customHeight="1" x14ac:dyDescent="0.15">
      <c r="A28" s="51" t="s">
        <v>36</v>
      </c>
      <c r="B28" s="49"/>
      <c r="C28" s="52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18"/>
      <c r="S28" s="18"/>
      <c r="T28" s="18"/>
      <c r="U28" s="6" t="s">
        <v>37</v>
      </c>
      <c r="V28" s="55"/>
      <c r="W28" s="47"/>
      <c r="X28" s="6"/>
      <c r="Y28" s="6"/>
      <c r="Z28" s="6"/>
    </row>
    <row r="29" spans="1:26" ht="20.25" customHeight="1" x14ac:dyDescent="0.15">
      <c r="A29" s="56" t="s">
        <v>19</v>
      </c>
      <c r="B29" s="57"/>
      <c r="C29" s="58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18"/>
      <c r="S29" s="18"/>
      <c r="T29" s="37"/>
      <c r="U29" s="6" t="s">
        <v>38</v>
      </c>
      <c r="V29" s="55"/>
      <c r="W29" s="47"/>
      <c r="X29" s="6"/>
      <c r="Y29" s="6"/>
      <c r="Z29" s="6"/>
    </row>
    <row r="30" spans="1:26" ht="20.25" customHeight="1" x14ac:dyDescent="0.1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 t="s">
        <v>39</v>
      </c>
      <c r="V30" s="55"/>
      <c r="W30" s="47"/>
      <c r="X30" s="6"/>
      <c r="Y30" s="6"/>
      <c r="Z30" s="6"/>
    </row>
    <row r="31" spans="1:26" ht="20.25" customHeight="1" x14ac:dyDescent="0.15">
      <c r="A31" s="39" t="s">
        <v>40</v>
      </c>
      <c r="B31" s="12"/>
      <c r="C31" s="12"/>
      <c r="D31" s="12"/>
      <c r="E31" s="12"/>
      <c r="F31" s="12"/>
      <c r="G31" s="12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6"/>
      <c r="V31" s="47"/>
      <c r="W31" s="47"/>
      <c r="X31" s="6"/>
      <c r="Y31" s="6"/>
      <c r="Z31" s="6"/>
    </row>
    <row r="32" spans="1:26" ht="19.5" customHeight="1" x14ac:dyDescent="0.15">
      <c r="A32" s="43" t="s">
        <v>24</v>
      </c>
      <c r="B32" s="44"/>
      <c r="C32" s="45"/>
      <c r="D32" s="18" t="str">
        <f t="shared" ref="D32:Q32" si="6">IF(D37="", "", 20*D33*D35)</f>
        <v/>
      </c>
      <c r="E32" s="18" t="str">
        <f t="shared" si="6"/>
        <v/>
      </c>
      <c r="F32" s="18" t="str">
        <f t="shared" si="6"/>
        <v/>
      </c>
      <c r="G32" s="18" t="str">
        <f t="shared" si="6"/>
        <v/>
      </c>
      <c r="H32" s="18" t="str">
        <f t="shared" si="6"/>
        <v/>
      </c>
      <c r="I32" s="18" t="str">
        <f t="shared" si="6"/>
        <v/>
      </c>
      <c r="J32" s="18" t="str">
        <f t="shared" si="6"/>
        <v/>
      </c>
      <c r="K32" s="18" t="str">
        <f t="shared" si="6"/>
        <v/>
      </c>
      <c r="L32" s="18" t="str">
        <f t="shared" si="6"/>
        <v/>
      </c>
      <c r="M32" s="18" t="str">
        <f t="shared" si="6"/>
        <v/>
      </c>
      <c r="N32" s="18" t="str">
        <f t="shared" si="6"/>
        <v/>
      </c>
      <c r="O32" s="18" t="str">
        <f t="shared" si="6"/>
        <v/>
      </c>
      <c r="P32" s="18" t="str">
        <f t="shared" si="6"/>
        <v/>
      </c>
      <c r="Q32" s="18" t="str">
        <f t="shared" si="6"/>
        <v/>
      </c>
      <c r="R32" s="18"/>
      <c r="S32" s="46">
        <f>SUM(D32:Q32)</f>
        <v>0</v>
      </c>
      <c r="T32" s="37"/>
      <c r="U32" s="6"/>
      <c r="V32" s="47"/>
      <c r="W32" s="47"/>
      <c r="X32" s="6"/>
      <c r="Y32" s="6"/>
      <c r="Z32" s="6"/>
    </row>
    <row r="33" spans="1:26" ht="20.25" hidden="1" customHeight="1" x14ac:dyDescent="0.15">
      <c r="A33" s="48" t="s">
        <v>25</v>
      </c>
      <c r="B33" s="49"/>
      <c r="C33" s="49"/>
      <c r="D33" s="50" t="str">
        <f t="shared" ref="D33:Q33" si="7">IF(D34="", "", IF(D34="Int.", 1, IF(D34="Nac.", 0.5, "")))</f>
        <v/>
      </c>
      <c r="E33" s="50" t="str">
        <f t="shared" si="7"/>
        <v/>
      </c>
      <c r="F33" s="50" t="str">
        <f t="shared" si="7"/>
        <v/>
      </c>
      <c r="G33" s="50" t="str">
        <f t="shared" si="7"/>
        <v/>
      </c>
      <c r="H33" s="50" t="str">
        <f t="shared" si="7"/>
        <v/>
      </c>
      <c r="I33" s="50" t="str">
        <f t="shared" si="7"/>
        <v/>
      </c>
      <c r="J33" s="50" t="str">
        <f t="shared" si="7"/>
        <v/>
      </c>
      <c r="K33" s="50" t="str">
        <f t="shared" si="7"/>
        <v/>
      </c>
      <c r="L33" s="50" t="str">
        <f t="shared" si="7"/>
        <v/>
      </c>
      <c r="M33" s="50" t="str">
        <f t="shared" si="7"/>
        <v/>
      </c>
      <c r="N33" s="50" t="str">
        <f t="shared" si="7"/>
        <v/>
      </c>
      <c r="O33" s="50" t="str">
        <f t="shared" si="7"/>
        <v/>
      </c>
      <c r="P33" s="50" t="str">
        <f t="shared" si="7"/>
        <v/>
      </c>
      <c r="Q33" s="50" t="str">
        <f t="shared" si="7"/>
        <v/>
      </c>
      <c r="R33" s="49"/>
      <c r="S33" s="59"/>
      <c r="T33" s="49"/>
      <c r="U33" s="6" t="s">
        <v>26</v>
      </c>
      <c r="V33" s="5"/>
      <c r="W33" s="5"/>
      <c r="X33" s="6"/>
      <c r="Y33" s="6"/>
      <c r="Z33" s="6"/>
    </row>
    <row r="34" spans="1:26" ht="20.25" customHeight="1" x14ac:dyDescent="0.15">
      <c r="A34" s="51" t="s">
        <v>27</v>
      </c>
      <c r="B34" s="49"/>
      <c r="C34" s="52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49"/>
      <c r="S34" s="18"/>
      <c r="T34" s="49"/>
      <c r="U34" s="6" t="s">
        <v>28</v>
      </c>
      <c r="V34" s="5"/>
      <c r="W34" s="5"/>
      <c r="X34" s="6"/>
      <c r="Y34" s="6"/>
      <c r="Z34" s="6"/>
    </row>
    <row r="35" spans="1:26" ht="20.25" hidden="1" customHeight="1" x14ac:dyDescent="0.15">
      <c r="A35" s="51" t="s">
        <v>25</v>
      </c>
      <c r="B35" s="49"/>
      <c r="C35" s="52"/>
      <c r="D35" s="50" t="str">
        <f t="shared" ref="D35:Q35" si="8">IF(D36="", "", IF(D36="Liv.", 1, IF(D36="Cap.", 0.4, "")))</f>
        <v/>
      </c>
      <c r="E35" s="50" t="str">
        <f t="shared" si="8"/>
        <v/>
      </c>
      <c r="F35" s="50" t="str">
        <f t="shared" si="8"/>
        <v/>
      </c>
      <c r="G35" s="50" t="str">
        <f t="shared" si="8"/>
        <v/>
      </c>
      <c r="H35" s="50" t="str">
        <f t="shared" si="8"/>
        <v/>
      </c>
      <c r="I35" s="50" t="str">
        <f t="shared" si="8"/>
        <v/>
      </c>
      <c r="J35" s="50" t="str">
        <f t="shared" si="8"/>
        <v/>
      </c>
      <c r="K35" s="50" t="str">
        <f t="shared" si="8"/>
        <v/>
      </c>
      <c r="L35" s="50" t="str">
        <f t="shared" si="8"/>
        <v/>
      </c>
      <c r="M35" s="50" t="str">
        <f t="shared" si="8"/>
        <v/>
      </c>
      <c r="N35" s="50" t="str">
        <f t="shared" si="8"/>
        <v/>
      </c>
      <c r="O35" s="50" t="str">
        <f t="shared" si="8"/>
        <v/>
      </c>
      <c r="P35" s="50" t="str">
        <f t="shared" si="8"/>
        <v/>
      </c>
      <c r="Q35" s="50" t="str">
        <f t="shared" si="8"/>
        <v/>
      </c>
      <c r="R35" s="49"/>
      <c r="S35" s="18"/>
      <c r="T35" s="37"/>
      <c r="U35" s="6" t="s">
        <v>41</v>
      </c>
      <c r="V35" s="5"/>
      <c r="W35" s="5"/>
      <c r="X35" s="6"/>
      <c r="Y35" s="6"/>
      <c r="Z35" s="6"/>
    </row>
    <row r="36" spans="1:26" ht="20.25" customHeight="1" x14ac:dyDescent="0.15">
      <c r="A36" s="51" t="s">
        <v>42</v>
      </c>
      <c r="B36" s="49"/>
      <c r="C36" s="52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49"/>
      <c r="S36" s="18"/>
      <c r="T36" s="37"/>
      <c r="U36" s="6" t="s">
        <v>43</v>
      </c>
      <c r="V36" s="5"/>
      <c r="W36" s="5"/>
      <c r="X36" s="6"/>
      <c r="Y36" s="6"/>
      <c r="Z36" s="6"/>
    </row>
    <row r="37" spans="1:26" ht="20.25" customHeight="1" x14ac:dyDescent="0.15">
      <c r="A37" s="51" t="s">
        <v>19</v>
      </c>
      <c r="B37" s="49"/>
      <c r="C37" s="52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18"/>
      <c r="S37" s="18"/>
      <c r="T37" s="49"/>
      <c r="U37" s="6"/>
      <c r="V37" s="5"/>
      <c r="W37" s="5"/>
      <c r="X37" s="6"/>
      <c r="Y37" s="6"/>
      <c r="Z37" s="6"/>
    </row>
    <row r="38" spans="1:26" ht="12.75" customHeight="1" x14ac:dyDescent="0.15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"/>
      <c r="V38" s="5"/>
      <c r="W38" s="5"/>
      <c r="X38" s="6"/>
      <c r="Y38" s="6"/>
      <c r="Z38" s="6"/>
    </row>
    <row r="39" spans="1:26" ht="20.25" hidden="1" customHeight="1" x14ac:dyDescent="0.15">
      <c r="A39" s="61" t="s">
        <v>44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62" t="s">
        <v>16</v>
      </c>
      <c r="T39" s="33"/>
      <c r="U39" s="6"/>
      <c r="V39" s="5" t="s">
        <v>14</v>
      </c>
      <c r="W39" s="5"/>
      <c r="X39" s="6"/>
      <c r="Y39" s="6"/>
      <c r="Z39" s="6"/>
    </row>
    <row r="40" spans="1:26" ht="20.25" hidden="1" customHeight="1" x14ac:dyDescent="0.1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6"/>
      <c r="U40" s="6"/>
      <c r="V40" s="5"/>
      <c r="W40" s="5"/>
      <c r="X40" s="6"/>
      <c r="Y40" s="6"/>
      <c r="Z40" s="6"/>
    </row>
    <row r="41" spans="1:26" ht="20.25" hidden="1" customHeight="1" x14ac:dyDescent="0.15">
      <c r="A41" s="43" t="s">
        <v>19</v>
      </c>
      <c r="B41" s="44"/>
      <c r="C41" s="45"/>
      <c r="D41" s="35"/>
      <c r="E41" s="18"/>
      <c r="F41" s="63">
        <f>IF(ISNUMBER(D41),2,0)</f>
        <v>0</v>
      </c>
      <c r="G41" s="18" t="s">
        <v>10</v>
      </c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46">
        <f>F41</f>
        <v>0</v>
      </c>
      <c r="T41" s="37"/>
      <c r="U41" s="6"/>
      <c r="V41" s="5">
        <v>20</v>
      </c>
      <c r="W41" s="5"/>
      <c r="X41" s="6"/>
      <c r="Y41" s="6"/>
      <c r="Z41" s="6"/>
    </row>
    <row r="42" spans="1:26" ht="20.25" hidden="1" customHeight="1" x14ac:dyDescent="0.1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5"/>
      <c r="W42" s="5"/>
      <c r="X42" s="6"/>
      <c r="Y42" s="6"/>
      <c r="Z42" s="6"/>
    </row>
    <row r="43" spans="1:26" ht="16.5" customHeight="1" x14ac:dyDescent="0.15">
      <c r="A43" s="64" t="s">
        <v>45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6"/>
      <c r="U43" s="6"/>
      <c r="V43" s="5"/>
      <c r="W43" s="5"/>
      <c r="X43" s="6"/>
      <c r="Y43" s="6"/>
      <c r="Z43" s="6"/>
    </row>
    <row r="44" spans="1:26" ht="17.25" customHeight="1" x14ac:dyDescent="0.15">
      <c r="A44" s="149" t="s">
        <v>46</v>
      </c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1"/>
      <c r="Q44" s="67"/>
      <c r="R44" s="67"/>
      <c r="S44" s="68" t="s">
        <v>16</v>
      </c>
      <c r="T44" s="69"/>
      <c r="U44" s="6"/>
      <c r="V44" s="5"/>
      <c r="W44" s="5"/>
      <c r="X44" s="6"/>
      <c r="Y44" s="6"/>
      <c r="Z44" s="6"/>
    </row>
    <row r="45" spans="1:26" ht="1.5" customHeight="1" x14ac:dyDescent="0.1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49"/>
      <c r="U45" s="6"/>
      <c r="V45" s="5"/>
      <c r="W45" s="5"/>
      <c r="X45" s="6"/>
      <c r="Y45" s="6"/>
      <c r="Z45" s="6"/>
    </row>
    <row r="46" spans="1:26" ht="12.75" customHeight="1" x14ac:dyDescent="0.15">
      <c r="A46" s="43" t="s">
        <v>24</v>
      </c>
      <c r="B46" s="44"/>
      <c r="C46" s="43"/>
      <c r="D46" s="18" t="str">
        <f t="shared" ref="D46:Q46" si="9">IF(D49="", "", IF(D47="E/R",1*0.5, IF(D47="Nac.",1*1, IF(D47="Int.", 2, ""))))</f>
        <v/>
      </c>
      <c r="E46" s="18" t="str">
        <f t="shared" si="9"/>
        <v/>
      </c>
      <c r="F46" s="18" t="str">
        <f t="shared" si="9"/>
        <v/>
      </c>
      <c r="G46" s="18" t="str">
        <f t="shared" si="9"/>
        <v/>
      </c>
      <c r="H46" s="18" t="str">
        <f t="shared" si="9"/>
        <v/>
      </c>
      <c r="I46" s="18" t="str">
        <f t="shared" si="9"/>
        <v/>
      </c>
      <c r="J46" s="18" t="str">
        <f t="shared" si="9"/>
        <v/>
      </c>
      <c r="K46" s="18" t="str">
        <f t="shared" si="9"/>
        <v/>
      </c>
      <c r="L46" s="18" t="str">
        <f t="shared" si="9"/>
        <v/>
      </c>
      <c r="M46" s="18" t="str">
        <f t="shared" si="9"/>
        <v/>
      </c>
      <c r="N46" s="18" t="str">
        <f t="shared" si="9"/>
        <v/>
      </c>
      <c r="O46" s="18" t="str">
        <f t="shared" si="9"/>
        <v/>
      </c>
      <c r="P46" s="18" t="str">
        <f t="shared" si="9"/>
        <v/>
      </c>
      <c r="Q46" s="18" t="str">
        <f t="shared" si="9"/>
        <v/>
      </c>
      <c r="R46" s="18"/>
      <c r="S46" s="46">
        <f>SUM(D46:Q46)</f>
        <v>0</v>
      </c>
      <c r="T46" s="49"/>
      <c r="U46" s="6" t="s">
        <v>32</v>
      </c>
      <c r="V46" s="5" t="s">
        <v>47</v>
      </c>
      <c r="W46" s="5"/>
      <c r="X46" s="6"/>
      <c r="Y46" s="6"/>
      <c r="Z46" s="6"/>
    </row>
    <row r="47" spans="1:26" ht="12.75" customHeight="1" x14ac:dyDescent="0.15">
      <c r="A47" s="49" t="s">
        <v>48</v>
      </c>
      <c r="B47" s="49"/>
      <c r="C47" s="51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49"/>
      <c r="S47" s="18"/>
      <c r="T47" s="37"/>
      <c r="U47" s="6" t="s">
        <v>34</v>
      </c>
      <c r="V47" s="5" t="s">
        <v>28</v>
      </c>
      <c r="W47" s="5"/>
      <c r="X47" s="6"/>
      <c r="Y47" s="6"/>
      <c r="Z47" s="6"/>
    </row>
    <row r="48" spans="1:26" ht="12.75" hidden="1" customHeight="1" x14ac:dyDescent="0.15">
      <c r="A48" s="51" t="s">
        <v>25</v>
      </c>
      <c r="B48" s="49"/>
      <c r="C48" s="51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49"/>
      <c r="S48" s="18"/>
      <c r="T48" s="37"/>
      <c r="U48" s="6"/>
      <c r="V48" s="5" t="s">
        <v>26</v>
      </c>
      <c r="W48" s="5"/>
      <c r="X48" s="6"/>
      <c r="Y48" s="6"/>
      <c r="Z48" s="6"/>
    </row>
    <row r="49" spans="1:26" ht="12.75" customHeight="1" x14ac:dyDescent="0.15">
      <c r="A49" s="51" t="s">
        <v>19</v>
      </c>
      <c r="B49" s="49"/>
      <c r="C49" s="51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18"/>
      <c r="S49" s="18"/>
      <c r="T49" s="49"/>
      <c r="U49" s="6"/>
      <c r="V49" s="5"/>
      <c r="W49" s="5"/>
      <c r="X49" s="6"/>
      <c r="Y49" s="6"/>
      <c r="Z49" s="6"/>
    </row>
    <row r="50" spans="1:26" ht="12.75" customHeight="1" x14ac:dyDescent="0.1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5"/>
      <c r="W50" s="5"/>
      <c r="X50" s="6"/>
      <c r="Y50" s="6"/>
      <c r="Z50" s="6"/>
    </row>
    <row r="51" spans="1:26" ht="27.75" customHeight="1" x14ac:dyDescent="0.15">
      <c r="A51" s="152" t="s">
        <v>49</v>
      </c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4"/>
      <c r="Q51" s="70"/>
      <c r="R51" s="71"/>
      <c r="S51" s="72" t="s">
        <v>16</v>
      </c>
      <c r="T51" s="73"/>
      <c r="U51" s="6"/>
      <c r="V51" s="5"/>
      <c r="W51" s="5"/>
      <c r="X51" s="6"/>
      <c r="Y51" s="6"/>
      <c r="Z51" s="6"/>
    </row>
    <row r="52" spans="1:26" ht="2.25" customHeight="1" x14ac:dyDescent="0.15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6"/>
      <c r="V52" s="5"/>
      <c r="W52" s="5"/>
      <c r="X52" s="6"/>
      <c r="Y52" s="6"/>
      <c r="Z52" s="6"/>
    </row>
    <row r="53" spans="1:26" ht="14.25" customHeight="1" x14ac:dyDescent="0.15">
      <c r="A53" s="43" t="s">
        <v>24</v>
      </c>
      <c r="B53" s="44"/>
      <c r="C53" s="43"/>
      <c r="D53" s="18" t="str">
        <f t="shared" ref="D53:Q53" si="10">IF(D57="", "", IF(D54="E/R",1*0.25*D55, IF(D54="Nac.",1*0.5*D55, IF(D54="Int.", 1*D55, ""))))</f>
        <v/>
      </c>
      <c r="E53" s="18" t="str">
        <f t="shared" si="10"/>
        <v/>
      </c>
      <c r="F53" s="18" t="str">
        <f t="shared" si="10"/>
        <v/>
      </c>
      <c r="G53" s="18" t="str">
        <f t="shared" si="10"/>
        <v/>
      </c>
      <c r="H53" s="18" t="str">
        <f t="shared" si="10"/>
        <v/>
      </c>
      <c r="I53" s="18" t="str">
        <f t="shared" si="10"/>
        <v/>
      </c>
      <c r="J53" s="18" t="str">
        <f t="shared" si="10"/>
        <v/>
      </c>
      <c r="K53" s="18" t="str">
        <f t="shared" si="10"/>
        <v/>
      </c>
      <c r="L53" s="18" t="str">
        <f t="shared" si="10"/>
        <v/>
      </c>
      <c r="M53" s="18" t="str">
        <f t="shared" si="10"/>
        <v/>
      </c>
      <c r="N53" s="18" t="str">
        <f t="shared" si="10"/>
        <v/>
      </c>
      <c r="O53" s="18" t="str">
        <f t="shared" si="10"/>
        <v/>
      </c>
      <c r="P53" s="18" t="str">
        <f t="shared" si="10"/>
        <v/>
      </c>
      <c r="Q53" s="18" t="str">
        <f t="shared" si="10"/>
        <v/>
      </c>
      <c r="R53" s="18"/>
      <c r="S53" s="74">
        <f>SUM(D53:Q53)</f>
        <v>0</v>
      </c>
      <c r="T53" s="49"/>
      <c r="U53" s="6" t="s">
        <v>32</v>
      </c>
      <c r="V53" s="5"/>
      <c r="W53" s="5"/>
      <c r="X53" s="6"/>
      <c r="Y53" s="6"/>
      <c r="Z53" s="6"/>
    </row>
    <row r="54" spans="1:26" ht="14.25" customHeight="1" x14ac:dyDescent="0.15">
      <c r="A54" s="49" t="s">
        <v>48</v>
      </c>
      <c r="B54" s="49"/>
      <c r="C54" s="51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49"/>
      <c r="S54" s="18"/>
      <c r="T54" s="37"/>
      <c r="U54" s="6" t="s">
        <v>34</v>
      </c>
      <c r="V54" s="5"/>
      <c r="W54" s="5"/>
      <c r="X54" s="6"/>
      <c r="Y54" s="6"/>
      <c r="Z54" s="6"/>
    </row>
    <row r="55" spans="1:26" ht="14.25" hidden="1" customHeight="1" x14ac:dyDescent="0.15">
      <c r="A55" s="51" t="s">
        <v>25</v>
      </c>
      <c r="B55" s="49"/>
      <c r="C55" s="51"/>
      <c r="D55" s="50" t="str">
        <f t="shared" ref="D55:Q55" si="11">IF(D56="", "", IF(D56="1o.", 1, IF(D56="2o.", 1, "")))</f>
        <v/>
      </c>
      <c r="E55" s="50" t="str">
        <f t="shared" si="11"/>
        <v/>
      </c>
      <c r="F55" s="50" t="str">
        <f t="shared" si="11"/>
        <v/>
      </c>
      <c r="G55" s="50" t="str">
        <f t="shared" si="11"/>
        <v/>
      </c>
      <c r="H55" s="50" t="str">
        <f t="shared" si="11"/>
        <v/>
      </c>
      <c r="I55" s="50" t="str">
        <f t="shared" si="11"/>
        <v/>
      </c>
      <c r="J55" s="50" t="str">
        <f t="shared" si="11"/>
        <v/>
      </c>
      <c r="K55" s="50" t="str">
        <f t="shared" si="11"/>
        <v/>
      </c>
      <c r="L55" s="50" t="str">
        <f t="shared" si="11"/>
        <v/>
      </c>
      <c r="M55" s="50" t="str">
        <f t="shared" si="11"/>
        <v/>
      </c>
      <c r="N55" s="50" t="str">
        <f t="shared" si="11"/>
        <v/>
      </c>
      <c r="O55" s="50" t="str">
        <f t="shared" si="11"/>
        <v/>
      </c>
      <c r="P55" s="50" t="str">
        <f t="shared" si="11"/>
        <v/>
      </c>
      <c r="Q55" s="50" t="str">
        <f t="shared" si="11"/>
        <v/>
      </c>
      <c r="R55" s="49"/>
      <c r="S55" s="18"/>
      <c r="T55" s="37"/>
      <c r="U55" s="6"/>
      <c r="V55" s="5" t="s">
        <v>47</v>
      </c>
      <c r="W55" s="5"/>
      <c r="X55" s="6"/>
      <c r="Y55" s="6"/>
      <c r="Z55" s="6"/>
    </row>
    <row r="56" spans="1:26" ht="14.25" customHeight="1" x14ac:dyDescent="0.15">
      <c r="A56" s="43" t="s">
        <v>36</v>
      </c>
      <c r="B56" s="44"/>
      <c r="C56" s="4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49"/>
      <c r="S56" s="18"/>
      <c r="T56" s="37"/>
      <c r="U56" s="6"/>
      <c r="V56" s="5" t="s">
        <v>28</v>
      </c>
      <c r="W56" s="5"/>
      <c r="X56" s="6"/>
      <c r="Y56" s="6"/>
      <c r="Z56" s="6"/>
    </row>
    <row r="57" spans="1:26" ht="14.25" customHeight="1" x14ac:dyDescent="0.15">
      <c r="A57" s="49" t="s">
        <v>19</v>
      </c>
      <c r="B57" s="49"/>
      <c r="C57" s="51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18"/>
      <c r="S57" s="18"/>
      <c r="T57" s="49"/>
      <c r="U57" s="6"/>
      <c r="V57" s="5" t="s">
        <v>26</v>
      </c>
      <c r="W57" s="5"/>
      <c r="X57" s="6"/>
      <c r="Y57" s="6"/>
      <c r="Z57" s="6"/>
    </row>
    <row r="58" spans="1:26" ht="27.75" customHeight="1" x14ac:dyDescent="0.15">
      <c r="A58" s="155" t="s">
        <v>50</v>
      </c>
      <c r="B58" s="156"/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157"/>
      <c r="Q58" s="75"/>
      <c r="R58" s="76"/>
      <c r="S58" s="77" t="s">
        <v>16</v>
      </c>
      <c r="T58" s="78"/>
      <c r="U58" s="6"/>
      <c r="V58" s="5"/>
      <c r="W58" s="5"/>
      <c r="X58" s="6"/>
      <c r="Y58" s="6"/>
      <c r="Z58" s="6"/>
    </row>
    <row r="59" spans="1:26" ht="2.25" customHeight="1" x14ac:dyDescent="0.15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6"/>
      <c r="V59" s="5"/>
      <c r="W59" s="5"/>
      <c r="X59" s="6"/>
      <c r="Y59" s="6"/>
      <c r="Z59" s="6"/>
    </row>
    <row r="60" spans="1:26" ht="14.25" customHeight="1" x14ac:dyDescent="0.15">
      <c r="A60" s="43" t="s">
        <v>24</v>
      </c>
      <c r="B60" s="44"/>
      <c r="C60" s="43"/>
      <c r="D60" s="18" t="str">
        <f t="shared" ref="D60:Q60" si="12">IF(D64="", "", IF(D61="E/R",1*0.5*D62, IF(D61="Nac.",1*1*D62, IF(D61="Int.", 2*D62, ""))))</f>
        <v/>
      </c>
      <c r="E60" s="18" t="str">
        <f t="shared" si="12"/>
        <v/>
      </c>
      <c r="F60" s="18" t="str">
        <f t="shared" si="12"/>
        <v/>
      </c>
      <c r="G60" s="18" t="str">
        <f t="shared" si="12"/>
        <v/>
      </c>
      <c r="H60" s="18" t="str">
        <f t="shared" si="12"/>
        <v/>
      </c>
      <c r="I60" s="18" t="str">
        <f t="shared" si="12"/>
        <v/>
      </c>
      <c r="J60" s="18" t="str">
        <f t="shared" si="12"/>
        <v/>
      </c>
      <c r="K60" s="18" t="str">
        <f t="shared" si="12"/>
        <v/>
      </c>
      <c r="L60" s="18" t="str">
        <f t="shared" si="12"/>
        <v/>
      </c>
      <c r="M60" s="18" t="str">
        <f t="shared" si="12"/>
        <v/>
      </c>
      <c r="N60" s="18" t="str">
        <f t="shared" si="12"/>
        <v/>
      </c>
      <c r="O60" s="18" t="str">
        <f t="shared" si="12"/>
        <v/>
      </c>
      <c r="P60" s="18" t="str">
        <f t="shared" si="12"/>
        <v/>
      </c>
      <c r="Q60" s="18" t="str">
        <f t="shared" si="12"/>
        <v/>
      </c>
      <c r="R60" s="18"/>
      <c r="S60" s="46">
        <f>SUM(D60:Q60)</f>
        <v>0</v>
      </c>
      <c r="T60" s="49"/>
      <c r="U60" s="6" t="s">
        <v>32</v>
      </c>
      <c r="V60" s="5"/>
      <c r="W60" s="5"/>
      <c r="X60" s="6"/>
      <c r="Y60" s="6"/>
      <c r="Z60" s="6"/>
    </row>
    <row r="61" spans="1:26" ht="14.25" customHeight="1" x14ac:dyDescent="0.15">
      <c r="A61" s="49" t="s">
        <v>48</v>
      </c>
      <c r="B61" s="49"/>
      <c r="C61" s="51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49"/>
      <c r="S61" s="18"/>
      <c r="T61" s="37"/>
      <c r="U61" s="6" t="s">
        <v>34</v>
      </c>
      <c r="V61" s="5"/>
      <c r="W61" s="5"/>
      <c r="X61" s="6"/>
      <c r="Y61" s="6"/>
      <c r="Z61" s="6"/>
    </row>
    <row r="62" spans="1:26" ht="14.25" hidden="1" customHeight="1" x14ac:dyDescent="0.15">
      <c r="A62" s="51" t="s">
        <v>25</v>
      </c>
      <c r="B62" s="49"/>
      <c r="C62" s="51"/>
      <c r="D62" s="50" t="str">
        <f t="shared" ref="D62:Q62" si="13">IF(D63="", "", IF(D63="1o.", 1, IF(D63="2o.", 1, "")))</f>
        <v/>
      </c>
      <c r="E62" s="50" t="str">
        <f t="shared" si="13"/>
        <v/>
      </c>
      <c r="F62" s="50" t="str">
        <f t="shared" si="13"/>
        <v/>
      </c>
      <c r="G62" s="50" t="str">
        <f t="shared" si="13"/>
        <v/>
      </c>
      <c r="H62" s="50" t="str">
        <f t="shared" si="13"/>
        <v/>
      </c>
      <c r="I62" s="50" t="str">
        <f t="shared" si="13"/>
        <v/>
      </c>
      <c r="J62" s="50" t="str">
        <f t="shared" si="13"/>
        <v/>
      </c>
      <c r="K62" s="50" t="str">
        <f t="shared" si="13"/>
        <v/>
      </c>
      <c r="L62" s="50" t="str">
        <f t="shared" si="13"/>
        <v/>
      </c>
      <c r="M62" s="50" t="str">
        <f t="shared" si="13"/>
        <v/>
      </c>
      <c r="N62" s="50" t="str">
        <f t="shared" si="13"/>
        <v/>
      </c>
      <c r="O62" s="50" t="str">
        <f t="shared" si="13"/>
        <v/>
      </c>
      <c r="P62" s="50" t="str">
        <f t="shared" si="13"/>
        <v/>
      </c>
      <c r="Q62" s="50" t="str">
        <f t="shared" si="13"/>
        <v/>
      </c>
      <c r="R62" s="49"/>
      <c r="S62" s="18"/>
      <c r="T62" s="37"/>
      <c r="U62" s="6"/>
      <c r="V62" s="5" t="s">
        <v>47</v>
      </c>
      <c r="W62" s="5"/>
      <c r="X62" s="6"/>
      <c r="Y62" s="6"/>
      <c r="Z62" s="6"/>
    </row>
    <row r="63" spans="1:26" ht="14.25" customHeight="1" x14ac:dyDescent="0.15">
      <c r="A63" s="43" t="s">
        <v>36</v>
      </c>
      <c r="B63" s="44"/>
      <c r="C63" s="4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49"/>
      <c r="S63" s="18"/>
      <c r="T63" s="37"/>
      <c r="U63" s="6"/>
      <c r="V63" s="5" t="s">
        <v>28</v>
      </c>
      <c r="W63" s="5"/>
      <c r="X63" s="6"/>
      <c r="Y63" s="6"/>
      <c r="Z63" s="6"/>
    </row>
    <row r="64" spans="1:26" ht="14.25" customHeight="1" x14ac:dyDescent="0.15">
      <c r="A64" s="49" t="s">
        <v>19</v>
      </c>
      <c r="B64" s="49"/>
      <c r="C64" s="51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18"/>
      <c r="S64" s="18"/>
      <c r="T64" s="49"/>
      <c r="U64" s="6"/>
      <c r="V64" s="5" t="s">
        <v>26</v>
      </c>
      <c r="W64" s="5"/>
      <c r="X64" s="6"/>
      <c r="Y64" s="6"/>
      <c r="Z64" s="6"/>
    </row>
    <row r="65" spans="1:26" ht="12.75" customHeight="1" x14ac:dyDescent="0.1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5"/>
      <c r="W65" s="5"/>
      <c r="X65" s="6"/>
      <c r="Y65" s="6"/>
      <c r="Z65" s="6"/>
    </row>
    <row r="66" spans="1:26" ht="12.75" customHeight="1" x14ac:dyDescent="0.15">
      <c r="A66" s="61" t="s">
        <v>51</v>
      </c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79"/>
      <c r="U66" s="6"/>
      <c r="V66" s="5"/>
      <c r="W66" s="5"/>
      <c r="X66" s="6"/>
      <c r="Y66" s="6"/>
      <c r="Z66" s="6"/>
    </row>
    <row r="67" spans="1:26" ht="12.75" customHeight="1" x14ac:dyDescent="0.15">
      <c r="A67" s="80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77" t="s">
        <v>16</v>
      </c>
      <c r="T67" s="81"/>
      <c r="U67" s="6"/>
      <c r="V67" s="5"/>
      <c r="W67" s="5"/>
      <c r="X67" s="6"/>
      <c r="Y67" s="6"/>
      <c r="Z67" s="6"/>
    </row>
    <row r="68" spans="1:26" ht="1.5" customHeight="1" x14ac:dyDescent="0.1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49"/>
      <c r="S68" s="49"/>
      <c r="T68" s="37"/>
      <c r="U68" s="6"/>
      <c r="V68" s="5"/>
      <c r="W68" s="5"/>
      <c r="X68" s="6"/>
      <c r="Y68" s="6"/>
      <c r="Z68" s="6"/>
    </row>
    <row r="69" spans="1:26" ht="12.75" customHeight="1" x14ac:dyDescent="0.15">
      <c r="A69" s="43" t="s">
        <v>19</v>
      </c>
      <c r="B69" s="44"/>
      <c r="C69" s="43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82"/>
      <c r="O69" s="82"/>
      <c r="P69" s="82"/>
      <c r="Q69" s="82"/>
      <c r="R69" s="49"/>
      <c r="S69" s="83">
        <f>COUNT(D69:Q69)*U69</f>
        <v>0</v>
      </c>
      <c r="T69" s="37"/>
      <c r="U69" s="6">
        <v>0.5</v>
      </c>
      <c r="V69" s="5"/>
      <c r="W69" s="5"/>
      <c r="X69" s="6"/>
      <c r="Y69" s="6"/>
      <c r="Z69" s="6"/>
    </row>
    <row r="70" spans="1:26" ht="12.75" customHeight="1" x14ac:dyDescent="0.1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5"/>
      <c r="W70" s="5"/>
      <c r="X70" s="6"/>
      <c r="Y70" s="6"/>
      <c r="Z70" s="6"/>
    </row>
    <row r="71" spans="1:26" ht="12.75" customHeight="1" x14ac:dyDescent="0.15">
      <c r="A71" s="61" t="s">
        <v>52</v>
      </c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79"/>
      <c r="U71" s="6"/>
      <c r="V71" s="5"/>
      <c r="W71" s="5"/>
      <c r="X71" s="6"/>
      <c r="Y71" s="6"/>
      <c r="Z71" s="6"/>
    </row>
    <row r="72" spans="1:26" ht="12.75" customHeight="1" x14ac:dyDescent="0.15">
      <c r="A72" s="80" t="s">
        <v>53</v>
      </c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77" t="s">
        <v>16</v>
      </c>
      <c r="T72" s="81"/>
      <c r="U72" s="6"/>
      <c r="V72" s="5"/>
      <c r="W72" s="5"/>
      <c r="X72" s="6"/>
      <c r="Y72" s="6"/>
      <c r="Z72" s="6"/>
    </row>
    <row r="73" spans="1:26" ht="1.5" customHeight="1" x14ac:dyDescent="0.1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49"/>
      <c r="S73" s="49"/>
      <c r="T73" s="37"/>
      <c r="U73" s="6"/>
      <c r="V73" s="5"/>
      <c r="W73" s="5"/>
      <c r="X73" s="6"/>
      <c r="Y73" s="6"/>
      <c r="Z73" s="6"/>
    </row>
    <row r="74" spans="1:26" ht="12.75" customHeight="1" x14ac:dyDescent="0.15">
      <c r="A74" s="43" t="s">
        <v>54</v>
      </c>
      <c r="B74" s="44"/>
      <c r="C74" s="43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49"/>
      <c r="S74" s="46">
        <f>SUM(D74:Q74)</f>
        <v>0</v>
      </c>
      <c r="T74" s="37"/>
      <c r="U74" s="6"/>
      <c r="V74" s="5"/>
      <c r="W74" s="5"/>
      <c r="X74" s="6"/>
      <c r="Y74" s="6"/>
      <c r="Z74" s="6"/>
    </row>
    <row r="75" spans="1:26" ht="12.75" customHeight="1" x14ac:dyDescent="0.15">
      <c r="A75" s="49" t="s">
        <v>19</v>
      </c>
      <c r="B75" s="49"/>
      <c r="C75" s="51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49"/>
      <c r="S75" s="19"/>
      <c r="T75" s="49"/>
      <c r="U75" s="6"/>
      <c r="V75" s="5"/>
      <c r="W75" s="5"/>
      <c r="X75" s="6"/>
      <c r="Y75" s="6"/>
      <c r="Z75" s="6"/>
    </row>
    <row r="76" spans="1:26" ht="12.75" customHeight="1" x14ac:dyDescent="0.1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5"/>
      <c r="W76" s="5"/>
      <c r="X76" s="6"/>
      <c r="Y76" s="6"/>
      <c r="Z76" s="6"/>
    </row>
    <row r="77" spans="1:26" ht="12.75" customHeight="1" x14ac:dyDescent="0.15">
      <c r="A77" s="40" t="s">
        <v>55</v>
      </c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7" t="s">
        <v>16</v>
      </c>
      <c r="T77" s="78"/>
      <c r="U77" s="6"/>
      <c r="V77" s="5"/>
      <c r="W77" s="5"/>
      <c r="X77" s="6"/>
      <c r="Y77" s="6"/>
      <c r="Z77" s="6"/>
    </row>
    <row r="78" spans="1:26" ht="1.5" customHeight="1" x14ac:dyDescent="0.1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49"/>
      <c r="S78" s="49"/>
      <c r="T78" s="37"/>
      <c r="U78" s="6"/>
      <c r="V78" s="5"/>
      <c r="W78" s="5"/>
      <c r="X78" s="6"/>
      <c r="Y78" s="6"/>
      <c r="Z78" s="6"/>
    </row>
    <row r="79" spans="1:26" ht="12.75" customHeight="1" x14ac:dyDescent="0.15">
      <c r="A79" s="43" t="s">
        <v>54</v>
      </c>
      <c r="B79" s="44"/>
      <c r="C79" s="43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5"/>
      <c r="S79" s="46">
        <f>(SUM(D79:Q79))*1.5</f>
        <v>0</v>
      </c>
      <c r="T79" s="37"/>
      <c r="U79" s="6"/>
      <c r="V79" s="5"/>
      <c r="W79" s="5"/>
      <c r="X79" s="6"/>
      <c r="Y79" s="6"/>
      <c r="Z79" s="6"/>
    </row>
    <row r="80" spans="1:26" ht="12.75" customHeight="1" x14ac:dyDescent="0.15">
      <c r="A80" s="49" t="s">
        <v>19</v>
      </c>
      <c r="B80" s="49"/>
      <c r="C80" s="51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85"/>
      <c r="S80" s="18"/>
      <c r="T80" s="37"/>
      <c r="U80" s="6"/>
      <c r="V80" s="5"/>
      <c r="W80" s="5"/>
      <c r="X80" s="6"/>
      <c r="Y80" s="6"/>
      <c r="Z80" s="6"/>
    </row>
    <row r="81" spans="1:26" ht="12.75" customHeight="1" x14ac:dyDescent="0.1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5"/>
      <c r="W81" s="5"/>
      <c r="X81" s="6"/>
      <c r="Y81" s="6"/>
      <c r="Z81" s="6"/>
    </row>
    <row r="82" spans="1:26" ht="12.75" customHeight="1" x14ac:dyDescent="0.15">
      <c r="A82" s="40" t="s">
        <v>56</v>
      </c>
      <c r="B82" s="76"/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7" t="s">
        <v>16</v>
      </c>
      <c r="T82" s="78"/>
      <c r="U82" s="6"/>
      <c r="V82" s="5"/>
      <c r="W82" s="5"/>
      <c r="X82" s="6"/>
      <c r="Y82" s="6"/>
      <c r="Z82" s="6"/>
    </row>
    <row r="83" spans="1:26" ht="1.5" customHeight="1" x14ac:dyDescent="0.1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49"/>
      <c r="S83" s="49"/>
      <c r="T83" s="37"/>
      <c r="U83" s="6"/>
      <c r="V83" s="5"/>
      <c r="W83" s="5"/>
      <c r="X83" s="6"/>
      <c r="Y83" s="6"/>
      <c r="Z83" s="6"/>
    </row>
    <row r="84" spans="1:26" ht="12.75" customHeight="1" x14ac:dyDescent="0.15">
      <c r="A84" s="43" t="s">
        <v>54</v>
      </c>
      <c r="B84" s="44"/>
      <c r="C84" s="43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49"/>
      <c r="S84" s="83">
        <f>(SUM(D84:Q84))*2</f>
        <v>0</v>
      </c>
      <c r="T84" s="37"/>
      <c r="U84" s="6"/>
      <c r="V84" s="5"/>
      <c r="W84" s="5"/>
      <c r="X84" s="6"/>
      <c r="Y84" s="6"/>
      <c r="Z84" s="6"/>
    </row>
    <row r="85" spans="1:26" ht="12.75" customHeight="1" x14ac:dyDescent="0.15">
      <c r="A85" s="49" t="s">
        <v>19</v>
      </c>
      <c r="B85" s="49"/>
      <c r="C85" s="51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49"/>
      <c r="S85" s="19"/>
      <c r="T85" s="37"/>
      <c r="U85" s="6"/>
      <c r="V85" s="5"/>
      <c r="W85" s="5"/>
      <c r="X85" s="6"/>
      <c r="Y85" s="6"/>
      <c r="Z85" s="6"/>
    </row>
    <row r="86" spans="1:26" ht="12.75" customHeight="1" x14ac:dyDescent="0.1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47"/>
      <c r="W86" s="47"/>
      <c r="X86" s="6"/>
      <c r="Y86" s="6"/>
      <c r="Z86" s="6"/>
    </row>
    <row r="87" spans="1:26" ht="12.75" customHeight="1" x14ac:dyDescent="0.15">
      <c r="A87" s="40" t="s">
        <v>57</v>
      </c>
      <c r="B87" s="86"/>
      <c r="C87" s="86"/>
      <c r="D87" s="86"/>
      <c r="E87" s="86"/>
      <c r="F87" s="86"/>
      <c r="G87" s="8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7" t="s">
        <v>16</v>
      </c>
      <c r="T87" s="78"/>
      <c r="U87" s="6"/>
      <c r="V87" s="5"/>
      <c r="W87" s="5"/>
      <c r="X87" s="6"/>
      <c r="Y87" s="6"/>
      <c r="Z87" s="6"/>
    </row>
    <row r="88" spans="1:26" ht="4.5" customHeight="1" x14ac:dyDescent="0.15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37"/>
      <c r="U88" s="6"/>
      <c r="V88" s="5"/>
      <c r="W88" s="5"/>
      <c r="X88" s="6"/>
      <c r="Y88" s="6"/>
      <c r="Z88" s="6"/>
    </row>
    <row r="89" spans="1:26" ht="12.75" customHeight="1" x14ac:dyDescent="0.15">
      <c r="A89" s="43" t="s">
        <v>19</v>
      </c>
      <c r="B89" s="44"/>
      <c r="C89" s="43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49"/>
      <c r="S89" s="83">
        <f>COUNT(D89:Q89)*U89</f>
        <v>0</v>
      </c>
      <c r="T89" s="37"/>
      <c r="U89" s="6">
        <v>1</v>
      </c>
      <c r="V89" s="5"/>
      <c r="W89" s="5"/>
      <c r="X89" s="6"/>
      <c r="Y89" s="6"/>
      <c r="Z89" s="6"/>
    </row>
    <row r="90" spans="1:26" ht="12.75" customHeight="1" x14ac:dyDescent="0.1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5"/>
      <c r="W90" s="5"/>
      <c r="X90" s="6"/>
      <c r="Y90" s="6"/>
      <c r="Z90" s="6"/>
    </row>
    <row r="91" spans="1:26" ht="12.75" customHeight="1" x14ac:dyDescent="0.15">
      <c r="A91" s="87" t="s">
        <v>58</v>
      </c>
      <c r="B91" s="88"/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9" t="s">
        <v>16</v>
      </c>
      <c r="N91" s="89"/>
      <c r="O91" s="90">
        <f>IF(SUM(S95,S102)&gt;=V91,V91,SUM(S95,S102))</f>
        <v>0</v>
      </c>
      <c r="P91" s="89"/>
      <c r="Q91" s="89" t="s">
        <v>17</v>
      </c>
      <c r="R91" s="89"/>
      <c r="S91" s="89"/>
      <c r="T91" s="91">
        <f>IF((SUM(S95,S102)&gt;=V91),((SUM(S95,S102)-V91)),0)</f>
        <v>0</v>
      </c>
      <c r="U91" s="6"/>
      <c r="V91" s="5">
        <v>15</v>
      </c>
      <c r="W91" s="5"/>
      <c r="X91" s="6"/>
      <c r="Y91" s="6"/>
      <c r="Z91" s="6"/>
    </row>
    <row r="92" spans="1:26" ht="12.75" customHeight="1" x14ac:dyDescent="0.15">
      <c r="A92" s="158" t="s">
        <v>59</v>
      </c>
      <c r="B92" s="159"/>
      <c r="C92" s="159"/>
      <c r="D92" s="159"/>
      <c r="E92" s="159"/>
      <c r="F92" s="159"/>
      <c r="G92" s="159"/>
      <c r="H92" s="159"/>
      <c r="I92" s="159"/>
      <c r="J92" s="159"/>
      <c r="K92" s="159"/>
      <c r="L92" s="159"/>
      <c r="M92" s="159"/>
      <c r="N92" s="159"/>
      <c r="O92" s="159"/>
      <c r="P92" s="159"/>
      <c r="Q92" s="160"/>
      <c r="R92" s="2"/>
      <c r="S92" s="92"/>
      <c r="T92" s="93"/>
      <c r="U92" s="6"/>
      <c r="V92" s="5"/>
      <c r="W92" s="5"/>
      <c r="X92" s="6"/>
      <c r="Y92" s="6"/>
      <c r="Z92" s="6"/>
    </row>
    <row r="93" spans="1:26" ht="12.75" customHeight="1" x14ac:dyDescent="0.15">
      <c r="A93" s="161"/>
      <c r="B93" s="162"/>
      <c r="C93" s="162"/>
      <c r="D93" s="162"/>
      <c r="E93" s="162"/>
      <c r="F93" s="162"/>
      <c r="G93" s="162"/>
      <c r="H93" s="162"/>
      <c r="I93" s="162"/>
      <c r="J93" s="162"/>
      <c r="K93" s="162"/>
      <c r="L93" s="162"/>
      <c r="M93" s="162"/>
      <c r="N93" s="162"/>
      <c r="O93" s="162"/>
      <c r="P93" s="162"/>
      <c r="Q93" s="163"/>
      <c r="R93" s="94"/>
      <c r="S93" s="95" t="s">
        <v>16</v>
      </c>
      <c r="T93" s="96"/>
      <c r="U93" s="14" t="s">
        <v>60</v>
      </c>
      <c r="V93" s="5"/>
      <c r="W93" s="5"/>
      <c r="X93" s="6"/>
      <c r="Y93" s="6"/>
      <c r="Z93" s="6"/>
    </row>
    <row r="94" spans="1:26" ht="1.5" customHeight="1" x14ac:dyDescent="0.1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37"/>
      <c r="U94" s="6"/>
      <c r="V94" s="5"/>
      <c r="W94" s="5"/>
      <c r="X94" s="6"/>
      <c r="Y94" s="6"/>
      <c r="Z94" s="6"/>
    </row>
    <row r="95" spans="1:26" ht="12.75" customHeight="1" x14ac:dyDescent="0.15">
      <c r="A95" s="43" t="s">
        <v>24</v>
      </c>
      <c r="B95" s="44"/>
      <c r="C95" s="43"/>
      <c r="D95" s="18" t="str">
        <f t="shared" ref="D95:Q95" si="14">IF(D98="", "", IF(D97="E.S.s.", D96, IF(D97="E.S.p.", D96*2, IF(D97="Mon.", D96*0.5, IF(D97="Ext.", D96*0.25, IF(D97="E.M.", D96*0.5, ""))))))</f>
        <v/>
      </c>
      <c r="E95" s="18" t="str">
        <f t="shared" si="14"/>
        <v/>
      </c>
      <c r="F95" s="18" t="str">
        <f t="shared" si="14"/>
        <v/>
      </c>
      <c r="G95" s="18" t="str">
        <f t="shared" si="14"/>
        <v/>
      </c>
      <c r="H95" s="18" t="str">
        <f t="shared" si="14"/>
        <v/>
      </c>
      <c r="I95" s="18" t="str">
        <f t="shared" si="14"/>
        <v/>
      </c>
      <c r="J95" s="18" t="str">
        <f t="shared" si="14"/>
        <v/>
      </c>
      <c r="K95" s="18" t="str">
        <f t="shared" si="14"/>
        <v/>
      </c>
      <c r="L95" s="18" t="str">
        <f t="shared" si="14"/>
        <v/>
      </c>
      <c r="M95" s="18" t="str">
        <f t="shared" si="14"/>
        <v/>
      </c>
      <c r="N95" s="18" t="str">
        <f t="shared" si="14"/>
        <v/>
      </c>
      <c r="O95" s="18" t="str">
        <f t="shared" si="14"/>
        <v/>
      </c>
      <c r="P95" s="18" t="str">
        <f t="shared" si="14"/>
        <v/>
      </c>
      <c r="Q95" s="18" t="str">
        <f t="shared" si="14"/>
        <v/>
      </c>
      <c r="R95" s="18"/>
      <c r="S95" s="46">
        <f>(SUM(D95:Q95))</f>
        <v>0</v>
      </c>
      <c r="T95" s="37"/>
      <c r="U95" s="6" t="s">
        <v>61</v>
      </c>
      <c r="V95" s="5"/>
      <c r="W95" s="5"/>
      <c r="X95" s="6"/>
      <c r="Y95" s="6"/>
      <c r="Z95" s="6"/>
    </row>
    <row r="96" spans="1:26" ht="12.75" customHeight="1" x14ac:dyDescent="0.15">
      <c r="A96" s="49" t="s">
        <v>54</v>
      </c>
      <c r="B96" s="49"/>
      <c r="C96" s="51"/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49"/>
      <c r="S96" s="18"/>
      <c r="T96" s="37"/>
      <c r="U96" s="6" t="s">
        <v>62</v>
      </c>
      <c r="V96" s="5"/>
      <c r="W96" s="5"/>
      <c r="X96" s="6"/>
      <c r="Y96" s="6"/>
      <c r="Z96" s="6"/>
    </row>
    <row r="97" spans="1:26" ht="12.75" customHeight="1" x14ac:dyDescent="0.15">
      <c r="A97" s="51" t="s">
        <v>63</v>
      </c>
      <c r="B97" s="49"/>
      <c r="C97" s="51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49"/>
      <c r="S97" s="18"/>
      <c r="T97" s="37"/>
      <c r="U97" s="6" t="s">
        <v>64</v>
      </c>
      <c r="V97" s="5"/>
      <c r="W97" s="5"/>
      <c r="X97" s="6"/>
      <c r="Y97" s="6"/>
      <c r="Z97" s="6"/>
    </row>
    <row r="98" spans="1:26" ht="12.75" customHeight="1" x14ac:dyDescent="0.15">
      <c r="A98" s="51" t="s">
        <v>19</v>
      </c>
      <c r="B98" s="49"/>
      <c r="C98" s="51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18"/>
      <c r="S98" s="18"/>
      <c r="T98" s="37"/>
      <c r="U98" s="6" t="s">
        <v>65</v>
      </c>
      <c r="V98" s="5"/>
      <c r="W98" s="5"/>
      <c r="X98" s="6"/>
      <c r="Y98" s="6"/>
      <c r="Z98" s="6"/>
    </row>
    <row r="99" spans="1:26" ht="12.75" customHeight="1" x14ac:dyDescent="0.1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 t="s">
        <v>66</v>
      </c>
      <c r="V99" s="5"/>
      <c r="W99" s="5"/>
      <c r="X99" s="6"/>
      <c r="Y99" s="6"/>
      <c r="Z99" s="6"/>
    </row>
    <row r="100" spans="1:26" ht="12.75" customHeight="1" x14ac:dyDescent="0.15">
      <c r="A100" s="97" t="s">
        <v>67</v>
      </c>
      <c r="B100" s="76"/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62" t="s">
        <v>16</v>
      </c>
      <c r="T100" s="98"/>
      <c r="U100" s="6"/>
      <c r="V100" s="5"/>
      <c r="W100" s="5"/>
      <c r="X100" s="6"/>
      <c r="Y100" s="6"/>
      <c r="Z100" s="6"/>
    </row>
    <row r="101" spans="1:26" ht="1.5" customHeight="1" x14ac:dyDescent="0.1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49"/>
      <c r="U101" s="6"/>
      <c r="V101" s="5"/>
      <c r="W101" s="5"/>
      <c r="X101" s="6"/>
      <c r="Y101" s="6"/>
      <c r="Z101" s="6"/>
    </row>
    <row r="102" spans="1:26" ht="12.75" customHeight="1" x14ac:dyDescent="0.15">
      <c r="A102" s="43" t="s">
        <v>68</v>
      </c>
      <c r="B102" s="44"/>
      <c r="C102" s="43"/>
      <c r="D102" s="84"/>
      <c r="E102" s="18"/>
      <c r="F102" s="34" t="s">
        <v>69</v>
      </c>
      <c r="G102" s="18"/>
      <c r="H102" s="18"/>
      <c r="I102" s="35"/>
      <c r="J102" s="35"/>
      <c r="K102" s="35"/>
      <c r="L102" s="35"/>
      <c r="M102" s="35"/>
      <c r="N102" s="44"/>
      <c r="O102" s="99">
        <f>IF(ISNUMBER(D102),D102,IF(ISNUMBER((I102*10+J102*8+K102*6)/(I102+J102+K102+L102+M102)),(I102*10+J102*8+K102*6)/(I102+J102+K102+L102+M102),0))</f>
        <v>0</v>
      </c>
      <c r="P102" s="44"/>
      <c r="Q102" s="44"/>
      <c r="R102" s="44"/>
      <c r="S102" s="46">
        <f>IF(ISNUMBER(O102),IF(O102&gt;=6,(O102*(O102-5))/10,O102*0.09),0)</f>
        <v>0</v>
      </c>
      <c r="T102" s="43"/>
      <c r="U102" s="6"/>
      <c r="V102" s="5"/>
      <c r="W102" s="5"/>
      <c r="X102" s="6"/>
      <c r="Y102" s="6"/>
      <c r="Z102" s="6"/>
    </row>
    <row r="103" spans="1:26" ht="12.75" customHeight="1" x14ac:dyDescent="0.15">
      <c r="A103" s="49" t="s">
        <v>19</v>
      </c>
      <c r="B103" s="49"/>
      <c r="C103" s="51"/>
      <c r="D103" s="35"/>
      <c r="E103" s="18"/>
      <c r="F103" s="18"/>
      <c r="G103" s="18"/>
      <c r="H103" s="18"/>
      <c r="I103" s="18" t="s">
        <v>70</v>
      </c>
      <c r="J103" s="18" t="s">
        <v>71</v>
      </c>
      <c r="K103" s="18" t="s">
        <v>72</v>
      </c>
      <c r="L103" s="18" t="s">
        <v>73</v>
      </c>
      <c r="M103" s="18" t="s">
        <v>74</v>
      </c>
      <c r="N103" s="18"/>
      <c r="O103" s="18" t="s">
        <v>68</v>
      </c>
      <c r="P103" s="18"/>
      <c r="Q103" s="18"/>
      <c r="R103" s="18"/>
      <c r="S103" s="18"/>
      <c r="T103" s="37"/>
      <c r="U103" s="6"/>
      <c r="V103" s="5"/>
      <c r="W103" s="5"/>
      <c r="X103" s="6"/>
      <c r="Y103" s="6"/>
      <c r="Z103" s="6"/>
    </row>
    <row r="104" spans="1:26" ht="12.75" customHeight="1" x14ac:dyDescent="0.1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5"/>
      <c r="W104" s="5"/>
      <c r="X104" s="6"/>
      <c r="Y104" s="6"/>
      <c r="Z104" s="6"/>
    </row>
    <row r="105" spans="1:26" ht="12.75" customHeight="1" x14ac:dyDescent="0.15">
      <c r="A105" s="87" t="s">
        <v>75</v>
      </c>
      <c r="B105" s="88"/>
      <c r="C105" s="88"/>
      <c r="D105" s="88"/>
      <c r="E105" s="88"/>
      <c r="F105" s="88"/>
      <c r="G105" s="88"/>
      <c r="H105" s="88"/>
      <c r="I105" s="88"/>
      <c r="J105" s="88"/>
      <c r="K105" s="88"/>
      <c r="L105" s="88"/>
      <c r="M105" s="89" t="s">
        <v>16</v>
      </c>
      <c r="N105" s="89"/>
      <c r="O105" s="100">
        <f>IF(SUM(S108,S114,S119,S124,S129,S135,S139,S144,S150)&gt;=V105,V105,SUM(S108,S114,S119,S124,S129,S135,S139,S144,S150))</f>
        <v>0</v>
      </c>
      <c r="P105" s="89"/>
      <c r="Q105" s="89" t="s">
        <v>17</v>
      </c>
      <c r="R105" s="89"/>
      <c r="S105" s="89"/>
      <c r="T105" s="101">
        <f>IF((SUM(S108,S114,S119,S124,S129,S135,S139,S144,S150)&gt;=V105),((SUM(S108,S114,S119,S124,S129,S135,S139,S144,S150)-V105)),0)</f>
        <v>0</v>
      </c>
      <c r="U105" s="6"/>
      <c r="V105" s="5">
        <v>10</v>
      </c>
      <c r="W105" s="5"/>
      <c r="X105" s="6"/>
      <c r="Y105" s="6"/>
      <c r="Z105" s="6"/>
    </row>
    <row r="106" spans="1:26" ht="12.75" customHeight="1" x14ac:dyDescent="0.15">
      <c r="A106" s="102" t="s">
        <v>76</v>
      </c>
      <c r="B106" s="103"/>
      <c r="C106" s="103"/>
      <c r="D106" s="103"/>
      <c r="E106" s="103"/>
      <c r="F106" s="103"/>
      <c r="G106" s="103"/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4" t="s">
        <v>16</v>
      </c>
      <c r="T106" s="105"/>
      <c r="U106" s="6"/>
      <c r="V106" s="5"/>
      <c r="W106" s="5"/>
      <c r="X106" s="6"/>
      <c r="Y106" s="6"/>
      <c r="Z106" s="6"/>
    </row>
    <row r="107" spans="1:26" ht="1.5" customHeight="1" x14ac:dyDescent="0.15">
      <c r="A107" s="106"/>
      <c r="B107" s="106"/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4"/>
      <c r="T107" s="37"/>
      <c r="U107" s="6"/>
      <c r="V107" s="5"/>
      <c r="W107" s="5"/>
      <c r="X107" s="6"/>
      <c r="Y107" s="6"/>
      <c r="Z107" s="6"/>
    </row>
    <row r="108" spans="1:26" ht="12.75" customHeight="1" x14ac:dyDescent="0.15">
      <c r="A108" s="43" t="s">
        <v>24</v>
      </c>
      <c r="B108" s="44"/>
      <c r="C108" s="43"/>
      <c r="D108" s="18" t="str">
        <f t="shared" ref="D108:Q108" si="15">IF(D110="","",0.03*D109)</f>
        <v/>
      </c>
      <c r="E108" s="18" t="str">
        <f t="shared" si="15"/>
        <v/>
      </c>
      <c r="F108" s="18" t="str">
        <f t="shared" si="15"/>
        <v/>
      </c>
      <c r="G108" s="18" t="str">
        <f t="shared" si="15"/>
        <v/>
      </c>
      <c r="H108" s="18" t="str">
        <f t="shared" si="15"/>
        <v/>
      </c>
      <c r="I108" s="18" t="str">
        <f t="shared" si="15"/>
        <v/>
      </c>
      <c r="J108" s="18" t="str">
        <f t="shared" si="15"/>
        <v/>
      </c>
      <c r="K108" s="18" t="str">
        <f t="shared" si="15"/>
        <v/>
      </c>
      <c r="L108" s="18" t="str">
        <f t="shared" si="15"/>
        <v/>
      </c>
      <c r="M108" s="18" t="str">
        <f t="shared" si="15"/>
        <v/>
      </c>
      <c r="N108" s="18" t="str">
        <f t="shared" si="15"/>
        <v/>
      </c>
      <c r="O108" s="18" t="str">
        <f t="shared" si="15"/>
        <v/>
      </c>
      <c r="P108" s="18" t="str">
        <f t="shared" si="15"/>
        <v/>
      </c>
      <c r="Q108" s="18" t="str">
        <f t="shared" si="15"/>
        <v/>
      </c>
      <c r="R108" s="18"/>
      <c r="S108" s="46">
        <f>SUM(D108:Q108)</f>
        <v>0</v>
      </c>
      <c r="T108" s="37"/>
      <c r="U108" s="6"/>
      <c r="V108" s="5"/>
      <c r="W108" s="5"/>
      <c r="X108" s="6"/>
      <c r="Y108" s="6"/>
      <c r="Z108" s="6"/>
    </row>
    <row r="109" spans="1:26" ht="12.75" customHeight="1" x14ac:dyDescent="0.15">
      <c r="A109" s="49" t="s">
        <v>77</v>
      </c>
      <c r="B109" s="49"/>
      <c r="C109" s="51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49"/>
      <c r="S109" s="18"/>
      <c r="T109" s="37"/>
      <c r="U109" s="6"/>
      <c r="V109" s="5"/>
      <c r="W109" s="5"/>
      <c r="X109" s="6"/>
      <c r="Y109" s="6"/>
      <c r="Z109" s="6"/>
    </row>
    <row r="110" spans="1:26" ht="12.75" customHeight="1" x14ac:dyDescent="0.15">
      <c r="A110" s="51" t="s">
        <v>19</v>
      </c>
      <c r="B110" s="49"/>
      <c r="C110" s="51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18"/>
      <c r="S110" s="18"/>
      <c r="T110" s="49"/>
      <c r="U110" s="6"/>
      <c r="V110" s="5"/>
      <c r="W110" s="5"/>
      <c r="X110" s="6"/>
      <c r="Y110" s="6"/>
      <c r="Z110" s="6"/>
    </row>
    <row r="111" spans="1:26" ht="12.75" customHeight="1" x14ac:dyDescent="0.1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5"/>
      <c r="W111" s="5"/>
      <c r="X111" s="6"/>
      <c r="Y111" s="6"/>
      <c r="Z111" s="6"/>
    </row>
    <row r="112" spans="1:26" ht="15" customHeight="1" x14ac:dyDescent="0.15">
      <c r="A112" s="141" t="s">
        <v>78</v>
      </c>
      <c r="B112" s="115"/>
      <c r="C112" s="115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5"/>
      <c r="Q112" s="118"/>
      <c r="R112" s="107"/>
      <c r="S112" s="62" t="s">
        <v>16</v>
      </c>
      <c r="T112" s="76"/>
      <c r="U112" s="108"/>
      <c r="V112" s="109"/>
      <c r="W112" s="109"/>
      <c r="X112" s="108"/>
      <c r="Y112" s="108"/>
      <c r="Z112" s="108"/>
    </row>
    <row r="113" spans="1:26" ht="1.5" customHeight="1" x14ac:dyDescent="0.1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37"/>
      <c r="U113" s="6"/>
      <c r="V113" s="5"/>
      <c r="W113" s="5"/>
      <c r="X113" s="6"/>
      <c r="Y113" s="6"/>
      <c r="Z113" s="6"/>
    </row>
    <row r="114" spans="1:26" ht="12.75" customHeight="1" x14ac:dyDescent="0.15">
      <c r="A114" s="43" t="s">
        <v>19</v>
      </c>
      <c r="B114" s="44"/>
      <c r="C114" s="43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110"/>
      <c r="S114" s="46">
        <f>COUNT(D114:Q115)*0.1</f>
        <v>0</v>
      </c>
      <c r="T114" s="37"/>
      <c r="U114" s="6"/>
      <c r="V114" s="5"/>
      <c r="W114" s="5"/>
      <c r="X114" s="6"/>
      <c r="Y114" s="6"/>
      <c r="Z114" s="6"/>
    </row>
    <row r="115" spans="1:26" ht="12.75" customHeight="1" x14ac:dyDescent="0.15">
      <c r="A115" s="49" t="s">
        <v>19</v>
      </c>
      <c r="B115" s="49"/>
      <c r="C115" s="51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49"/>
      <c r="S115" s="18"/>
      <c r="T115" s="37"/>
      <c r="U115" s="6"/>
      <c r="V115" s="5"/>
      <c r="W115" s="5"/>
      <c r="X115" s="6"/>
      <c r="Y115" s="6"/>
      <c r="Z115" s="6"/>
    </row>
    <row r="116" spans="1:26" ht="12.75" customHeight="1" x14ac:dyDescent="0.1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5"/>
      <c r="W116" s="5"/>
      <c r="X116" s="6"/>
      <c r="Y116" s="6"/>
      <c r="Z116" s="6"/>
    </row>
    <row r="117" spans="1:26" ht="14.25" customHeight="1" x14ac:dyDescent="0.15">
      <c r="A117" s="141" t="s">
        <v>79</v>
      </c>
      <c r="B117" s="115"/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6"/>
      <c r="R117" s="12"/>
      <c r="S117" s="62" t="s">
        <v>16</v>
      </c>
      <c r="T117" s="76"/>
      <c r="U117" s="6"/>
      <c r="V117" s="5"/>
      <c r="W117" s="5"/>
      <c r="X117" s="6"/>
      <c r="Y117" s="6"/>
      <c r="Z117" s="6"/>
    </row>
    <row r="118" spans="1:26" ht="1.5" customHeight="1" x14ac:dyDescent="0.1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37"/>
      <c r="U118" s="6"/>
      <c r="V118" s="5"/>
      <c r="W118" s="5"/>
      <c r="X118" s="6"/>
      <c r="Y118" s="6"/>
      <c r="Z118" s="6"/>
    </row>
    <row r="119" spans="1:26" ht="12.75" customHeight="1" x14ac:dyDescent="0.15">
      <c r="A119" s="43" t="s">
        <v>19</v>
      </c>
      <c r="B119" s="44"/>
      <c r="C119" s="43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18"/>
      <c r="S119" s="46">
        <f>COUNT(D119:Q120)*0.2</f>
        <v>0</v>
      </c>
      <c r="T119" s="37"/>
      <c r="U119" s="6"/>
      <c r="V119" s="5"/>
      <c r="W119" s="5"/>
      <c r="X119" s="6"/>
      <c r="Y119" s="6"/>
      <c r="Z119" s="6"/>
    </row>
    <row r="120" spans="1:26" ht="12.75" customHeight="1" x14ac:dyDescent="0.15">
      <c r="A120" s="49" t="s">
        <v>19</v>
      </c>
      <c r="B120" s="49"/>
      <c r="C120" s="51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18"/>
      <c r="S120" s="18"/>
      <c r="T120" s="37"/>
      <c r="U120" s="6"/>
      <c r="V120" s="5"/>
      <c r="W120" s="5"/>
      <c r="X120" s="6"/>
      <c r="Y120" s="6"/>
      <c r="Z120" s="6"/>
    </row>
    <row r="121" spans="1:26" ht="12.75" customHeight="1" x14ac:dyDescent="0.1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5"/>
      <c r="W121" s="5"/>
      <c r="X121" s="6"/>
      <c r="Y121" s="6"/>
      <c r="Z121" s="6"/>
    </row>
    <row r="122" spans="1:26" ht="12.75" customHeight="1" x14ac:dyDescent="0.15">
      <c r="A122" s="39" t="s">
        <v>80</v>
      </c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26"/>
      <c r="O122" s="26"/>
      <c r="P122" s="26"/>
      <c r="Q122" s="26"/>
      <c r="R122" s="26"/>
      <c r="S122" s="62" t="s">
        <v>16</v>
      </c>
      <c r="T122" s="76"/>
      <c r="U122" s="6"/>
      <c r="V122" s="5"/>
      <c r="W122" s="5"/>
      <c r="X122" s="6"/>
      <c r="Y122" s="6"/>
      <c r="Z122" s="6"/>
    </row>
    <row r="123" spans="1:26" ht="1.5" customHeight="1" x14ac:dyDescent="0.1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06"/>
      <c r="O123" s="106"/>
      <c r="P123" s="106"/>
      <c r="Q123" s="106"/>
      <c r="R123" s="106"/>
      <c r="S123" s="14"/>
      <c r="T123" s="37"/>
      <c r="U123" s="6"/>
      <c r="V123" s="5"/>
      <c r="W123" s="5"/>
      <c r="X123" s="6"/>
      <c r="Y123" s="6"/>
      <c r="Z123" s="6"/>
    </row>
    <row r="124" spans="1:26" ht="12.75" customHeight="1" x14ac:dyDescent="0.15">
      <c r="A124" s="43" t="s">
        <v>54</v>
      </c>
      <c r="B124" s="44"/>
      <c r="C124" s="43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18"/>
      <c r="O124" s="18"/>
      <c r="P124" s="18"/>
      <c r="Q124" s="18"/>
      <c r="R124" s="18"/>
      <c r="S124" s="46">
        <f>(SUM(D124:M124)*0.05)</f>
        <v>0</v>
      </c>
      <c r="T124" s="37"/>
      <c r="U124" s="6"/>
      <c r="V124" s="5"/>
      <c r="W124" s="5"/>
      <c r="X124" s="6"/>
      <c r="Y124" s="6"/>
      <c r="Z124" s="6"/>
    </row>
    <row r="125" spans="1:26" ht="12.75" customHeight="1" x14ac:dyDescent="0.15">
      <c r="A125" s="49" t="s">
        <v>19</v>
      </c>
      <c r="B125" s="49"/>
      <c r="C125" s="51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18"/>
      <c r="O125" s="18"/>
      <c r="P125" s="18"/>
      <c r="Q125" s="18"/>
      <c r="R125" s="18"/>
      <c r="S125" s="18"/>
      <c r="T125" s="49"/>
      <c r="U125" s="6"/>
      <c r="V125" s="5"/>
      <c r="W125" s="5"/>
      <c r="X125" s="6"/>
      <c r="Y125" s="6"/>
      <c r="Z125" s="6"/>
    </row>
    <row r="126" spans="1:26" ht="12.75" customHeight="1" x14ac:dyDescent="0.1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5"/>
      <c r="W126" s="5"/>
      <c r="X126" s="6"/>
      <c r="Y126" s="6"/>
      <c r="Z126" s="6"/>
    </row>
    <row r="127" spans="1:26" ht="12.75" customHeight="1" x14ac:dyDescent="0.15">
      <c r="A127" s="39" t="s">
        <v>81</v>
      </c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62" t="s">
        <v>16</v>
      </c>
      <c r="T127" s="76"/>
      <c r="U127" s="6"/>
      <c r="V127" s="5"/>
      <c r="W127" s="5"/>
      <c r="X127" s="6"/>
      <c r="Y127" s="6"/>
      <c r="Z127" s="6"/>
    </row>
    <row r="128" spans="1:26" ht="1.5" customHeight="1" x14ac:dyDescent="0.1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37"/>
      <c r="S128" s="14"/>
      <c r="T128" s="37"/>
      <c r="U128" s="6"/>
      <c r="V128" s="5"/>
      <c r="W128" s="5"/>
      <c r="X128" s="6"/>
      <c r="Y128" s="6"/>
      <c r="Z128" s="6"/>
    </row>
    <row r="129" spans="1:26" ht="12.75" customHeight="1" x14ac:dyDescent="0.15">
      <c r="A129" s="43" t="s">
        <v>19</v>
      </c>
      <c r="B129" s="44"/>
      <c r="C129" s="43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7"/>
      <c r="S129" s="46">
        <f>COUNT(D129:Q131)*0.1</f>
        <v>0</v>
      </c>
      <c r="T129" s="37"/>
      <c r="U129" s="6"/>
      <c r="V129" s="5"/>
      <c r="W129" s="5"/>
      <c r="X129" s="6"/>
      <c r="Y129" s="6"/>
      <c r="Z129" s="6"/>
    </row>
    <row r="130" spans="1:26" ht="12.75" customHeight="1" x14ac:dyDescent="0.15">
      <c r="A130" s="49" t="s">
        <v>19</v>
      </c>
      <c r="B130" s="49"/>
      <c r="C130" s="51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7"/>
      <c r="S130" s="18"/>
      <c r="T130" s="37"/>
      <c r="U130" s="6"/>
      <c r="V130" s="5"/>
      <c r="W130" s="5"/>
      <c r="X130" s="6"/>
      <c r="Y130" s="6"/>
      <c r="Z130" s="6"/>
    </row>
    <row r="131" spans="1:26" ht="12.75" customHeight="1" x14ac:dyDescent="0.15">
      <c r="A131" s="51" t="s">
        <v>19</v>
      </c>
      <c r="B131" s="49"/>
      <c r="C131" s="51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7"/>
      <c r="S131" s="18"/>
      <c r="T131" s="37"/>
      <c r="U131" s="6"/>
      <c r="V131" s="5"/>
      <c r="W131" s="5"/>
      <c r="X131" s="6"/>
      <c r="Y131" s="6"/>
      <c r="Z131" s="6"/>
    </row>
    <row r="132" spans="1:26" ht="12.75" customHeight="1" x14ac:dyDescent="0.1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5"/>
      <c r="W132" s="5"/>
      <c r="X132" s="6"/>
      <c r="Y132" s="6"/>
      <c r="Z132" s="6"/>
    </row>
    <row r="133" spans="1:26" ht="12.75" customHeight="1" x14ac:dyDescent="0.15">
      <c r="A133" s="97" t="s">
        <v>82</v>
      </c>
      <c r="B133" s="76"/>
      <c r="C133" s="76"/>
      <c r="D133" s="76"/>
      <c r="E133" s="76"/>
      <c r="F133" s="76"/>
      <c r="G133" s="76"/>
      <c r="H133" s="76"/>
      <c r="I133" s="76"/>
      <c r="J133" s="76"/>
      <c r="K133" s="76"/>
      <c r="L133" s="76"/>
      <c r="M133" s="76"/>
      <c r="N133" s="76"/>
      <c r="O133" s="76"/>
      <c r="P133" s="76"/>
      <c r="Q133" s="76"/>
      <c r="R133" s="76"/>
      <c r="S133" s="62" t="s">
        <v>16</v>
      </c>
      <c r="T133" s="76"/>
      <c r="U133" s="6"/>
      <c r="V133" s="5"/>
      <c r="W133" s="5"/>
      <c r="X133" s="6"/>
      <c r="Y133" s="6"/>
      <c r="Z133" s="6"/>
    </row>
    <row r="134" spans="1:26" ht="1.5" customHeight="1" x14ac:dyDescent="0.1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37"/>
      <c r="U134" s="6"/>
      <c r="V134" s="5"/>
      <c r="W134" s="5"/>
      <c r="X134" s="6"/>
      <c r="Y134" s="6"/>
      <c r="Z134" s="6"/>
    </row>
    <row r="135" spans="1:26" ht="12.75" customHeight="1" x14ac:dyDescent="0.15">
      <c r="A135" s="43" t="s">
        <v>19</v>
      </c>
      <c r="B135" s="44"/>
      <c r="C135" s="43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18"/>
      <c r="O135" s="18"/>
      <c r="P135" s="18"/>
      <c r="Q135" s="18"/>
      <c r="R135" s="18"/>
      <c r="S135" s="46">
        <f>COUNT(D135:M135)*3</f>
        <v>0</v>
      </c>
      <c r="T135" s="37"/>
      <c r="U135" s="6"/>
      <c r="V135" s="5"/>
      <c r="W135" s="5"/>
      <c r="X135" s="6"/>
      <c r="Y135" s="6"/>
      <c r="Z135" s="6"/>
    </row>
    <row r="136" spans="1:26" ht="12.75" customHeight="1" x14ac:dyDescent="0.1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5"/>
      <c r="W136" s="5"/>
      <c r="X136" s="6"/>
      <c r="Y136" s="6"/>
      <c r="Z136" s="6"/>
    </row>
    <row r="137" spans="1:26" ht="12.75" customHeight="1" x14ac:dyDescent="0.15">
      <c r="A137" s="39" t="s">
        <v>83</v>
      </c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62" t="s">
        <v>16</v>
      </c>
      <c r="T137" s="76"/>
      <c r="U137" s="6"/>
      <c r="V137" s="5"/>
      <c r="W137" s="5"/>
      <c r="X137" s="6"/>
      <c r="Y137" s="6"/>
      <c r="Z137" s="6"/>
    </row>
    <row r="138" spans="1:26" ht="1.5" customHeight="1" x14ac:dyDescent="0.1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37"/>
      <c r="U138" s="6"/>
      <c r="V138" s="5"/>
      <c r="W138" s="5"/>
      <c r="X138" s="6"/>
      <c r="Y138" s="6"/>
      <c r="Z138" s="6"/>
    </row>
    <row r="139" spans="1:26" ht="12.75" customHeight="1" x14ac:dyDescent="0.15">
      <c r="A139" s="43" t="s">
        <v>54</v>
      </c>
      <c r="B139" s="44"/>
      <c r="C139" s="43"/>
      <c r="D139" s="84"/>
      <c r="E139" s="84"/>
      <c r="F139" s="84"/>
      <c r="G139" s="84"/>
      <c r="H139" s="84"/>
      <c r="I139" s="84"/>
      <c r="J139" s="84"/>
      <c r="K139" s="84"/>
      <c r="L139" s="84"/>
      <c r="M139" s="84"/>
      <c r="N139" s="18"/>
      <c r="O139" s="18"/>
      <c r="P139" s="18"/>
      <c r="Q139" s="18"/>
      <c r="R139" s="18"/>
      <c r="S139" s="46">
        <f>(SUM(D139:M139))*0.1</f>
        <v>0</v>
      </c>
      <c r="T139" s="37"/>
      <c r="U139" s="6"/>
      <c r="V139" s="5"/>
      <c r="W139" s="5"/>
      <c r="X139" s="6"/>
      <c r="Y139" s="6"/>
      <c r="Z139" s="6"/>
    </row>
    <row r="140" spans="1:26" ht="12.75" customHeight="1" x14ac:dyDescent="0.15">
      <c r="A140" s="49" t="s">
        <v>19</v>
      </c>
      <c r="B140" s="49"/>
      <c r="C140" s="51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18"/>
      <c r="O140" s="18"/>
      <c r="P140" s="18"/>
      <c r="Q140" s="18"/>
      <c r="R140" s="18"/>
      <c r="S140" s="18"/>
      <c r="T140" s="49"/>
      <c r="U140" s="6"/>
      <c r="V140" s="5"/>
      <c r="W140" s="5"/>
      <c r="X140" s="6"/>
      <c r="Y140" s="6"/>
      <c r="Z140" s="6"/>
    </row>
    <row r="141" spans="1:26" ht="12.75" customHeight="1" x14ac:dyDescent="0.1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5"/>
      <c r="W141" s="5"/>
      <c r="X141" s="6"/>
      <c r="Y141" s="6"/>
      <c r="Z141" s="6"/>
    </row>
    <row r="142" spans="1:26" ht="12.75" customHeight="1" x14ac:dyDescent="0.15">
      <c r="A142" s="97" t="s">
        <v>84</v>
      </c>
      <c r="B142" s="76"/>
      <c r="C142" s="76"/>
      <c r="D142" s="76"/>
      <c r="E142" s="76"/>
      <c r="F142" s="76"/>
      <c r="G142" s="76"/>
      <c r="H142" s="76"/>
      <c r="I142" s="76"/>
      <c r="J142" s="76"/>
      <c r="K142" s="76"/>
      <c r="L142" s="76"/>
      <c r="M142" s="76"/>
      <c r="N142" s="76"/>
      <c r="O142" s="76"/>
      <c r="P142" s="76"/>
      <c r="Q142" s="76"/>
      <c r="R142" s="76"/>
      <c r="S142" s="62" t="s">
        <v>16</v>
      </c>
      <c r="T142" s="76"/>
      <c r="U142" s="6"/>
      <c r="V142" s="5"/>
      <c r="W142" s="5"/>
      <c r="X142" s="6"/>
      <c r="Y142" s="6"/>
      <c r="Z142" s="6"/>
    </row>
    <row r="143" spans="1:26" ht="1.5" customHeight="1" x14ac:dyDescent="0.1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37"/>
      <c r="U143" s="6"/>
      <c r="V143" s="5"/>
      <c r="W143" s="5"/>
      <c r="X143" s="6"/>
      <c r="Y143" s="6"/>
      <c r="Z143" s="6"/>
    </row>
    <row r="144" spans="1:26" ht="12.75" customHeight="1" x14ac:dyDescent="0.15">
      <c r="A144" s="43" t="s">
        <v>24</v>
      </c>
      <c r="B144" s="44"/>
      <c r="C144" s="43"/>
      <c r="D144" s="18" t="str">
        <f t="shared" ref="D144:M144" si="16">IF(D146="", "", IF(D145="Fed.", 1, IF(D145="Est.", 0.5, IF(D145="Mun.", 0.25, ""))))</f>
        <v/>
      </c>
      <c r="E144" s="18" t="str">
        <f t="shared" si="16"/>
        <v/>
      </c>
      <c r="F144" s="18" t="str">
        <f t="shared" si="16"/>
        <v/>
      </c>
      <c r="G144" s="18" t="str">
        <f t="shared" si="16"/>
        <v/>
      </c>
      <c r="H144" s="18" t="str">
        <f t="shared" si="16"/>
        <v/>
      </c>
      <c r="I144" s="18" t="str">
        <f t="shared" si="16"/>
        <v/>
      </c>
      <c r="J144" s="18" t="str">
        <f t="shared" si="16"/>
        <v/>
      </c>
      <c r="K144" s="18" t="str">
        <f t="shared" si="16"/>
        <v/>
      </c>
      <c r="L144" s="18" t="str">
        <f t="shared" si="16"/>
        <v/>
      </c>
      <c r="M144" s="18" t="str">
        <f t="shared" si="16"/>
        <v/>
      </c>
      <c r="N144" s="18"/>
      <c r="O144" s="18"/>
      <c r="P144" s="18"/>
      <c r="Q144" s="18"/>
      <c r="R144" s="18"/>
      <c r="S144" s="46">
        <f>SUM(D144:M144)</f>
        <v>0</v>
      </c>
      <c r="T144" s="37"/>
      <c r="U144" s="6" t="s">
        <v>85</v>
      </c>
      <c r="V144" s="5"/>
      <c r="W144" s="5"/>
      <c r="X144" s="6"/>
      <c r="Y144" s="6"/>
      <c r="Z144" s="6"/>
    </row>
    <row r="145" spans="1:26" ht="12.75" customHeight="1" x14ac:dyDescent="0.15">
      <c r="A145" s="49" t="s">
        <v>48</v>
      </c>
      <c r="B145" s="49"/>
      <c r="C145" s="51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18"/>
      <c r="O145" s="18"/>
      <c r="P145" s="18"/>
      <c r="Q145" s="18"/>
      <c r="R145" s="18"/>
      <c r="S145" s="18"/>
      <c r="T145" s="37"/>
      <c r="U145" s="6" t="s">
        <v>86</v>
      </c>
      <c r="V145" s="5"/>
      <c r="W145" s="5"/>
      <c r="X145" s="6"/>
      <c r="Y145" s="6"/>
      <c r="Z145" s="6"/>
    </row>
    <row r="146" spans="1:26" ht="12.75" customHeight="1" x14ac:dyDescent="0.15">
      <c r="A146" s="51" t="s">
        <v>19</v>
      </c>
      <c r="B146" s="49"/>
      <c r="C146" s="51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18"/>
      <c r="O146" s="18"/>
      <c r="P146" s="18"/>
      <c r="Q146" s="18"/>
      <c r="R146" s="18"/>
      <c r="S146" s="18"/>
      <c r="T146" s="37"/>
      <c r="U146" s="6" t="s">
        <v>87</v>
      </c>
      <c r="V146" s="5"/>
      <c r="W146" s="5"/>
      <c r="X146" s="6"/>
      <c r="Y146" s="6"/>
      <c r="Z146" s="6"/>
    </row>
    <row r="147" spans="1:26" ht="12.75" customHeight="1" x14ac:dyDescent="0.1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5"/>
      <c r="W147" s="5"/>
      <c r="X147" s="6"/>
      <c r="Y147" s="6"/>
      <c r="Z147" s="6"/>
    </row>
    <row r="148" spans="1:26" ht="12.75" customHeight="1" x14ac:dyDescent="0.15">
      <c r="A148" s="39" t="s">
        <v>88</v>
      </c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62" t="s">
        <v>16</v>
      </c>
      <c r="T148" s="76"/>
      <c r="U148" s="6"/>
      <c r="V148" s="5"/>
      <c r="W148" s="5"/>
      <c r="X148" s="6"/>
      <c r="Y148" s="6"/>
      <c r="Z148" s="6"/>
    </row>
    <row r="149" spans="1:26" ht="1.5" customHeight="1" x14ac:dyDescent="0.1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37"/>
      <c r="U149" s="6"/>
      <c r="V149" s="5"/>
      <c r="W149" s="5"/>
      <c r="X149" s="6"/>
      <c r="Y149" s="6"/>
      <c r="Z149" s="6"/>
    </row>
    <row r="150" spans="1:26" ht="12.75" customHeight="1" x14ac:dyDescent="0.15">
      <c r="A150" s="43" t="s">
        <v>24</v>
      </c>
      <c r="B150" s="44"/>
      <c r="C150" s="43"/>
      <c r="D150" s="18" t="str">
        <f t="shared" ref="D150:Q150" si="17">IF(D151="","",(D151))</f>
        <v/>
      </c>
      <c r="E150" s="18" t="str">
        <f t="shared" si="17"/>
        <v/>
      </c>
      <c r="F150" s="18" t="str">
        <f t="shared" si="17"/>
        <v/>
      </c>
      <c r="G150" s="18" t="str">
        <f t="shared" si="17"/>
        <v/>
      </c>
      <c r="H150" s="18" t="str">
        <f t="shared" si="17"/>
        <v/>
      </c>
      <c r="I150" s="18" t="str">
        <f t="shared" si="17"/>
        <v/>
      </c>
      <c r="J150" s="18" t="str">
        <f t="shared" si="17"/>
        <v/>
      </c>
      <c r="K150" s="18" t="str">
        <f t="shared" si="17"/>
        <v/>
      </c>
      <c r="L150" s="18" t="str">
        <f t="shared" si="17"/>
        <v/>
      </c>
      <c r="M150" s="18" t="str">
        <f t="shared" si="17"/>
        <v/>
      </c>
      <c r="N150" s="18" t="str">
        <f t="shared" si="17"/>
        <v/>
      </c>
      <c r="O150" s="18" t="str">
        <f t="shared" si="17"/>
        <v/>
      </c>
      <c r="P150" s="18" t="str">
        <f t="shared" si="17"/>
        <v/>
      </c>
      <c r="Q150" s="18" t="str">
        <f t="shared" si="17"/>
        <v/>
      </c>
      <c r="R150" s="18"/>
      <c r="S150" s="46">
        <f>SUM(D150:Q150)</f>
        <v>0</v>
      </c>
      <c r="T150" s="37"/>
      <c r="U150" s="6"/>
      <c r="V150" s="5"/>
      <c r="W150" s="5"/>
      <c r="X150" s="6"/>
      <c r="Y150" s="6"/>
      <c r="Z150" s="6"/>
    </row>
    <row r="151" spans="1:26" ht="12.75" customHeight="1" x14ac:dyDescent="0.15">
      <c r="A151" s="49" t="s">
        <v>54</v>
      </c>
      <c r="B151" s="49"/>
      <c r="C151" s="51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49"/>
      <c r="S151" s="18"/>
      <c r="T151" s="37"/>
      <c r="U151" s="6"/>
      <c r="V151" s="5"/>
      <c r="W151" s="5"/>
      <c r="X151" s="6"/>
      <c r="Y151" s="6"/>
      <c r="Z151" s="6"/>
    </row>
    <row r="152" spans="1:26" ht="12.75" customHeight="1" x14ac:dyDescent="0.15">
      <c r="A152" s="51" t="s">
        <v>19</v>
      </c>
      <c r="B152" s="49"/>
      <c r="C152" s="51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18"/>
      <c r="S152" s="18"/>
      <c r="T152" s="18"/>
      <c r="U152" s="6"/>
      <c r="V152" s="5"/>
      <c r="W152" s="5"/>
      <c r="X152" s="6"/>
      <c r="Y152" s="6"/>
      <c r="Z152" s="6"/>
    </row>
    <row r="153" spans="1:26" ht="12.75" customHeight="1" x14ac:dyDescent="0.15">
      <c r="A153" s="111"/>
      <c r="B153" s="111"/>
      <c r="C153" s="111"/>
      <c r="D153" s="112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  <c r="R153" s="113"/>
      <c r="S153" s="111"/>
      <c r="T153" s="111"/>
      <c r="U153" s="6"/>
      <c r="V153" s="5"/>
      <c r="W153" s="5"/>
      <c r="X153" s="6"/>
      <c r="Y153" s="6"/>
      <c r="Z153" s="6"/>
    </row>
    <row r="154" spans="1:26" ht="12.75" customHeight="1" x14ac:dyDescent="0.15">
      <c r="A154" s="142" t="s">
        <v>89</v>
      </c>
      <c r="B154" s="139"/>
      <c r="C154" s="139"/>
      <c r="D154" s="139"/>
      <c r="E154" s="139"/>
      <c r="F154" s="139"/>
      <c r="G154" s="139"/>
      <c r="H154" s="139"/>
      <c r="I154" s="139"/>
      <c r="J154" s="139"/>
      <c r="K154" s="139"/>
      <c r="L154" s="139"/>
      <c r="M154" s="139"/>
      <c r="N154" s="139"/>
      <c r="O154" s="139"/>
      <c r="P154" s="143"/>
      <c r="Q154" s="6"/>
      <c r="R154" s="6"/>
      <c r="S154" s="6"/>
      <c r="T154" s="111"/>
      <c r="U154" s="6"/>
      <c r="V154" s="5"/>
      <c r="W154" s="5"/>
      <c r="X154" s="6"/>
      <c r="Y154" s="6"/>
      <c r="Z154" s="6"/>
    </row>
    <row r="155" spans="1:26" ht="12.75" customHeight="1" x14ac:dyDescent="0.15">
      <c r="A155" s="111"/>
      <c r="B155" s="111"/>
      <c r="C155" s="111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111"/>
      <c r="T155" s="111"/>
      <c r="U155" s="6"/>
      <c r="V155" s="5"/>
      <c r="W155" s="5"/>
      <c r="X155" s="6"/>
      <c r="Y155" s="6"/>
      <c r="Z155" s="6"/>
    </row>
    <row r="156" spans="1:26" ht="12.75" customHeight="1" x14ac:dyDescent="0.15">
      <c r="A156" s="111"/>
      <c r="B156" s="111"/>
      <c r="C156" s="111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0"/>
      <c r="P156" s="60"/>
      <c r="Q156" s="60"/>
      <c r="R156" s="60"/>
      <c r="S156" s="111"/>
      <c r="T156" s="111"/>
      <c r="U156" s="6"/>
      <c r="V156" s="5"/>
      <c r="W156" s="5"/>
      <c r="X156" s="6"/>
      <c r="Y156" s="6"/>
      <c r="Z156" s="6"/>
    </row>
    <row r="157" spans="1:26" ht="12.75" customHeight="1" x14ac:dyDescent="0.15">
      <c r="A157" s="60" t="s">
        <v>90</v>
      </c>
      <c r="B157" s="60" t="s">
        <v>91</v>
      </c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"/>
      <c r="P157" s="6"/>
      <c r="Q157" s="6"/>
      <c r="R157" s="60"/>
      <c r="S157" s="111"/>
      <c r="T157" s="111"/>
      <c r="U157" s="6"/>
      <c r="V157" s="5"/>
      <c r="W157" s="5"/>
      <c r="X157" s="6"/>
      <c r="Y157" s="6"/>
      <c r="Z157" s="6"/>
    </row>
    <row r="158" spans="1:26" ht="12.75" customHeight="1" x14ac:dyDescent="0.15">
      <c r="A158" s="111"/>
      <c r="B158" s="144">
        <f>F1</f>
        <v>0</v>
      </c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43"/>
      <c r="O158" s="6"/>
      <c r="P158" s="6"/>
      <c r="Q158" s="6"/>
      <c r="R158" s="113"/>
      <c r="S158" s="111"/>
      <c r="T158" s="111"/>
      <c r="U158" s="6"/>
      <c r="V158" s="5"/>
      <c r="W158" s="5"/>
      <c r="X158" s="6"/>
      <c r="Y158" s="6"/>
      <c r="Z158" s="6"/>
    </row>
    <row r="159" spans="1:26" ht="12.75" customHeight="1" x14ac:dyDescent="0.1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6"/>
      <c r="Y159" s="6"/>
      <c r="Z159" s="6"/>
    </row>
    <row r="160" spans="1:26" ht="12.75" customHeight="1" x14ac:dyDescent="0.1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6"/>
      <c r="Y160" s="6"/>
      <c r="Z160" s="6"/>
    </row>
    <row r="161" spans="1:26" ht="12.75" customHeight="1" x14ac:dyDescent="0.1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 customHeight="1" x14ac:dyDescent="0.15">
      <c r="A162" s="111"/>
      <c r="B162" s="111"/>
      <c r="C162" s="111"/>
      <c r="D162" s="111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1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 customHeight="1" x14ac:dyDescent="0.1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 customHeight="1" x14ac:dyDescent="0.1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 customHeight="1" x14ac:dyDescent="0.15">
      <c r="A165" s="6"/>
      <c r="B165" s="145"/>
      <c r="C165" s="146"/>
      <c r="D165" s="146"/>
      <c r="E165" s="146"/>
      <c r="F165" s="146"/>
      <c r="G165" s="146"/>
      <c r="H165" s="146"/>
      <c r="I165" s="146"/>
      <c r="J165" s="146"/>
      <c r="K165" s="14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 customHeight="1" x14ac:dyDescent="0.1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 customHeight="1" x14ac:dyDescent="0.1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 customHeight="1" x14ac:dyDescent="0.1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 customHeight="1" x14ac:dyDescent="0.1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 customHeight="1" x14ac:dyDescent="0.1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 customHeight="1" x14ac:dyDescent="0.1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 customHeight="1" x14ac:dyDescent="0.1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 customHeight="1" x14ac:dyDescent="0.1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 customHeight="1" x14ac:dyDescent="0.1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 customHeight="1" x14ac:dyDescent="0.1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 customHeight="1" x14ac:dyDescent="0.1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 customHeight="1" x14ac:dyDescent="0.1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 customHeight="1" x14ac:dyDescent="0.1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 customHeight="1" x14ac:dyDescent="0.1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 customHeight="1" x14ac:dyDescent="0.1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 customHeight="1" x14ac:dyDescent="0.1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 customHeight="1" x14ac:dyDescent="0.1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 customHeight="1" x14ac:dyDescent="0.1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 customHeight="1" x14ac:dyDescent="0.1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 customHeight="1" x14ac:dyDescent="0.1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 customHeight="1" x14ac:dyDescent="0.1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 customHeight="1" x14ac:dyDescent="0.1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 customHeight="1" x14ac:dyDescent="0.1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 customHeight="1" x14ac:dyDescent="0.1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 customHeight="1" x14ac:dyDescent="0.1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 customHeight="1" x14ac:dyDescent="0.1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 customHeight="1" x14ac:dyDescent="0.1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 customHeight="1" x14ac:dyDescent="0.1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 customHeight="1" x14ac:dyDescent="0.1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 customHeight="1" x14ac:dyDescent="0.1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 customHeight="1" x14ac:dyDescent="0.1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 customHeight="1" x14ac:dyDescent="0.1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 customHeight="1" x14ac:dyDescent="0.1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 customHeight="1" x14ac:dyDescent="0.1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 customHeight="1" x14ac:dyDescent="0.1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 customHeight="1" x14ac:dyDescent="0.1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 customHeight="1" x14ac:dyDescent="0.1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 customHeight="1" x14ac:dyDescent="0.1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 customHeight="1" x14ac:dyDescent="0.1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 customHeight="1" x14ac:dyDescent="0.1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 customHeight="1" x14ac:dyDescent="0.1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 customHeight="1" x14ac:dyDescent="0.1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 customHeight="1" x14ac:dyDescent="0.1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 customHeight="1" x14ac:dyDescent="0.1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 customHeight="1" x14ac:dyDescent="0.1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 customHeight="1" x14ac:dyDescent="0.1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 customHeight="1" x14ac:dyDescent="0.1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 customHeight="1" x14ac:dyDescent="0.1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 customHeight="1" x14ac:dyDescent="0.1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 customHeight="1" x14ac:dyDescent="0.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 customHeight="1" x14ac:dyDescent="0.1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 customHeight="1" x14ac:dyDescent="0.1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 customHeight="1" x14ac:dyDescent="0.1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 customHeight="1" x14ac:dyDescent="0.1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 customHeight="1" x14ac:dyDescent="0.1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 customHeight="1" x14ac:dyDescent="0.1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 customHeight="1" x14ac:dyDescent="0.1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 customHeight="1" x14ac:dyDescent="0.1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 customHeight="1" x14ac:dyDescent="0.1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 customHeight="1" x14ac:dyDescent="0.1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 customHeight="1" x14ac:dyDescent="0.1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 customHeight="1" x14ac:dyDescent="0.1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 customHeight="1" x14ac:dyDescent="0.1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 customHeight="1" x14ac:dyDescent="0.1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 customHeight="1" x14ac:dyDescent="0.1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 customHeight="1" x14ac:dyDescent="0.1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 customHeight="1" x14ac:dyDescent="0.1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 customHeight="1" x14ac:dyDescent="0.1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 customHeight="1" x14ac:dyDescent="0.1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 customHeight="1" x14ac:dyDescent="0.1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 customHeight="1" x14ac:dyDescent="0.1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 customHeight="1" x14ac:dyDescent="0.1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 customHeight="1" x14ac:dyDescent="0.1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 customHeight="1" x14ac:dyDescent="0.1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 customHeight="1" x14ac:dyDescent="0.1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 customHeight="1" x14ac:dyDescent="0.1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 customHeight="1" x14ac:dyDescent="0.1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 customHeight="1" x14ac:dyDescent="0.1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 customHeight="1" x14ac:dyDescent="0.1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 customHeight="1" x14ac:dyDescent="0.1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 customHeight="1" x14ac:dyDescent="0.1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 customHeight="1" x14ac:dyDescent="0.1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 customHeight="1" x14ac:dyDescent="0.1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 customHeight="1" x14ac:dyDescent="0.1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 customHeight="1" x14ac:dyDescent="0.1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2.75" customHeight="1" x14ac:dyDescent="0.1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2.75" customHeight="1" x14ac:dyDescent="0.1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2.75" customHeight="1" x14ac:dyDescent="0.1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2.75" customHeight="1" x14ac:dyDescent="0.1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2.75" customHeight="1" x14ac:dyDescent="0.1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2.75" customHeight="1" x14ac:dyDescent="0.1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2.75" customHeight="1" x14ac:dyDescent="0.1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2.75" customHeight="1" x14ac:dyDescent="0.1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2.75" customHeight="1" x14ac:dyDescent="0.1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2.75" customHeight="1" x14ac:dyDescent="0.1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2.75" customHeight="1" x14ac:dyDescent="0.1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2.75" customHeight="1" x14ac:dyDescent="0.1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2.75" customHeight="1" x14ac:dyDescent="0.1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2.75" customHeight="1" x14ac:dyDescent="0.1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2.75" customHeight="1" x14ac:dyDescent="0.1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2.75" customHeight="1" x14ac:dyDescent="0.1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2.75" customHeight="1" x14ac:dyDescent="0.1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2.75" customHeight="1" x14ac:dyDescent="0.1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2.75" customHeight="1" x14ac:dyDescent="0.1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2.75" customHeight="1" x14ac:dyDescent="0.1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2.75" customHeight="1" x14ac:dyDescent="0.1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2.75" customHeight="1" x14ac:dyDescent="0.1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2.75" customHeight="1" x14ac:dyDescent="0.1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2.75" customHeight="1" x14ac:dyDescent="0.1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2.75" customHeight="1" x14ac:dyDescent="0.1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2.75" customHeight="1" x14ac:dyDescent="0.1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2.75" customHeight="1" x14ac:dyDescent="0.1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2.75" customHeight="1" x14ac:dyDescent="0.1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2.75" customHeight="1" x14ac:dyDescent="0.1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2.75" customHeight="1" x14ac:dyDescent="0.1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2.75" customHeight="1" x14ac:dyDescent="0.1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2.75" customHeight="1" x14ac:dyDescent="0.1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2.75" customHeight="1" x14ac:dyDescent="0.1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2.75" customHeight="1" x14ac:dyDescent="0.1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2.75" customHeight="1" x14ac:dyDescent="0.1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2.75" customHeight="1" x14ac:dyDescent="0.1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2.75" customHeight="1" x14ac:dyDescent="0.1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2.75" customHeight="1" x14ac:dyDescent="0.1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2.75" customHeight="1" x14ac:dyDescent="0.1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2.75" customHeight="1" x14ac:dyDescent="0.1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2.75" customHeight="1" x14ac:dyDescent="0.1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2.75" customHeight="1" x14ac:dyDescent="0.1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2.75" customHeight="1" x14ac:dyDescent="0.1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2.75" customHeight="1" x14ac:dyDescent="0.1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2.75" customHeight="1" x14ac:dyDescent="0.1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2.75" customHeight="1" x14ac:dyDescent="0.1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2.75" customHeight="1" x14ac:dyDescent="0.1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2.75" customHeight="1" x14ac:dyDescent="0.1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2.75" customHeight="1" x14ac:dyDescent="0.1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2.75" customHeight="1" x14ac:dyDescent="0.1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2.75" customHeight="1" x14ac:dyDescent="0.1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2.75" customHeight="1" x14ac:dyDescent="0.1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2.75" customHeight="1" x14ac:dyDescent="0.1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2.75" customHeight="1" x14ac:dyDescent="0.1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2.75" customHeight="1" x14ac:dyDescent="0.1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2.75" customHeight="1" x14ac:dyDescent="0.1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2.75" customHeight="1" x14ac:dyDescent="0.1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2.75" customHeight="1" x14ac:dyDescent="0.1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2.75" customHeight="1" x14ac:dyDescent="0.1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2.75" customHeight="1" x14ac:dyDescent="0.1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2.75" customHeight="1" x14ac:dyDescent="0.1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2.75" customHeight="1" x14ac:dyDescent="0.1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2.75" customHeight="1" x14ac:dyDescent="0.1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2.75" customHeight="1" x14ac:dyDescent="0.1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2.75" customHeight="1" x14ac:dyDescent="0.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2.75" customHeight="1" x14ac:dyDescent="0.1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2.75" customHeight="1" x14ac:dyDescent="0.1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2.75" customHeight="1" x14ac:dyDescent="0.1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2.75" customHeight="1" x14ac:dyDescent="0.1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2.75" customHeight="1" x14ac:dyDescent="0.1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2.75" customHeight="1" x14ac:dyDescent="0.1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2.75" customHeight="1" x14ac:dyDescent="0.1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2.75" customHeight="1" x14ac:dyDescent="0.1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2.75" customHeight="1" x14ac:dyDescent="0.1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2.75" customHeight="1" x14ac:dyDescent="0.1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2.75" customHeight="1" x14ac:dyDescent="0.1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2.75" customHeight="1" x14ac:dyDescent="0.1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2.75" customHeight="1" x14ac:dyDescent="0.1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2.75" customHeight="1" x14ac:dyDescent="0.1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2.75" customHeight="1" x14ac:dyDescent="0.1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2.75" customHeight="1" x14ac:dyDescent="0.1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2.75" customHeight="1" x14ac:dyDescent="0.1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2.75" customHeight="1" x14ac:dyDescent="0.1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2.75" customHeight="1" x14ac:dyDescent="0.1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2.75" customHeight="1" x14ac:dyDescent="0.1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2.75" customHeight="1" x14ac:dyDescent="0.1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2.75" customHeight="1" x14ac:dyDescent="0.1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2.75" customHeight="1" x14ac:dyDescent="0.1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2.75" customHeight="1" x14ac:dyDescent="0.1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2.75" customHeight="1" x14ac:dyDescent="0.1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2.75" customHeight="1" x14ac:dyDescent="0.1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2.75" customHeight="1" x14ac:dyDescent="0.1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2.75" customHeight="1" x14ac:dyDescent="0.1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2.75" customHeight="1" x14ac:dyDescent="0.1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2.75" customHeight="1" x14ac:dyDescent="0.1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2.75" customHeight="1" x14ac:dyDescent="0.1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2.75" customHeight="1" x14ac:dyDescent="0.1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2.75" customHeight="1" x14ac:dyDescent="0.1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2.75" customHeight="1" x14ac:dyDescent="0.1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2.75" customHeight="1" x14ac:dyDescent="0.1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2.75" customHeight="1" x14ac:dyDescent="0.1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2.75" customHeight="1" x14ac:dyDescent="0.1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2.75" customHeight="1" x14ac:dyDescent="0.1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2.75" customHeight="1" x14ac:dyDescent="0.1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2.75" customHeight="1" x14ac:dyDescent="0.1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2.75" customHeight="1" x14ac:dyDescent="0.1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2.75" customHeight="1" x14ac:dyDescent="0.1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2.75" customHeight="1" x14ac:dyDescent="0.1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2.75" customHeight="1" x14ac:dyDescent="0.1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2.75" customHeight="1" x14ac:dyDescent="0.1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2.75" customHeight="1" x14ac:dyDescent="0.1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2.75" customHeight="1" x14ac:dyDescent="0.1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2.75" customHeight="1" x14ac:dyDescent="0.1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2.75" customHeight="1" x14ac:dyDescent="0.1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2.75" customHeight="1" x14ac:dyDescent="0.1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2.75" customHeight="1" x14ac:dyDescent="0.1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2.75" customHeight="1" x14ac:dyDescent="0.1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2.75" customHeight="1" x14ac:dyDescent="0.1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2.75" customHeight="1" x14ac:dyDescent="0.1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2.75" customHeight="1" x14ac:dyDescent="0.1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2.75" customHeight="1" x14ac:dyDescent="0.1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2.75" customHeight="1" x14ac:dyDescent="0.1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2.75" customHeight="1" x14ac:dyDescent="0.1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2.75" customHeight="1" x14ac:dyDescent="0.1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2.75" customHeight="1" x14ac:dyDescent="0.1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2.75" customHeight="1" x14ac:dyDescent="0.1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2.75" customHeight="1" x14ac:dyDescent="0.1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2.75" customHeight="1" x14ac:dyDescent="0.1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2.75" customHeight="1" x14ac:dyDescent="0.1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2.75" customHeight="1" x14ac:dyDescent="0.1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2.75" customHeight="1" x14ac:dyDescent="0.1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2.75" customHeight="1" x14ac:dyDescent="0.1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2.75" customHeight="1" x14ac:dyDescent="0.1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2.75" customHeight="1" x14ac:dyDescent="0.1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2.75" customHeight="1" x14ac:dyDescent="0.1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2.75" customHeight="1" x14ac:dyDescent="0.1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2.75" customHeight="1" x14ac:dyDescent="0.1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2.75" customHeight="1" x14ac:dyDescent="0.1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2.75" customHeight="1" x14ac:dyDescent="0.1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2.75" customHeight="1" x14ac:dyDescent="0.1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2.75" customHeight="1" x14ac:dyDescent="0.1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2.75" customHeight="1" x14ac:dyDescent="0.1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2.75" customHeight="1" x14ac:dyDescent="0.1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2.75" customHeight="1" x14ac:dyDescent="0.1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2.75" customHeight="1" x14ac:dyDescent="0.1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2.75" customHeight="1" x14ac:dyDescent="0.1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2.75" customHeight="1" x14ac:dyDescent="0.1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2.75" customHeight="1" x14ac:dyDescent="0.1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2.75" customHeight="1" x14ac:dyDescent="0.1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2.75" customHeight="1" x14ac:dyDescent="0.1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2.75" customHeight="1" x14ac:dyDescent="0.1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2.75" customHeight="1" x14ac:dyDescent="0.1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2.75" customHeight="1" x14ac:dyDescent="0.1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2.75" customHeight="1" x14ac:dyDescent="0.1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2.75" customHeight="1" x14ac:dyDescent="0.1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2.75" customHeight="1" x14ac:dyDescent="0.1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2.75" customHeight="1" x14ac:dyDescent="0.1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2.75" customHeight="1" x14ac:dyDescent="0.1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2.75" customHeight="1" x14ac:dyDescent="0.1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2.75" customHeight="1" x14ac:dyDescent="0.1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2.75" customHeight="1" x14ac:dyDescent="0.1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2.75" customHeight="1" x14ac:dyDescent="0.1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2.75" customHeight="1" x14ac:dyDescent="0.1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2.75" customHeight="1" x14ac:dyDescent="0.1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2.75" customHeight="1" x14ac:dyDescent="0.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2.75" customHeight="1" x14ac:dyDescent="0.1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2.75" customHeight="1" x14ac:dyDescent="0.1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2.75" customHeight="1" x14ac:dyDescent="0.1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2.75" customHeight="1" x14ac:dyDescent="0.1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2.75" customHeight="1" x14ac:dyDescent="0.1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2.75" customHeight="1" x14ac:dyDescent="0.1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2.75" customHeight="1" x14ac:dyDescent="0.1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2.75" customHeight="1" x14ac:dyDescent="0.1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2.75" customHeight="1" x14ac:dyDescent="0.1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2.75" customHeight="1" x14ac:dyDescent="0.1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2.75" customHeight="1" x14ac:dyDescent="0.1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2.75" customHeight="1" x14ac:dyDescent="0.1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2.75" customHeight="1" x14ac:dyDescent="0.1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2.75" customHeight="1" x14ac:dyDescent="0.1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2.75" customHeight="1" x14ac:dyDescent="0.1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2.75" customHeight="1" x14ac:dyDescent="0.1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2.75" customHeight="1" x14ac:dyDescent="0.1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2.75" customHeight="1" x14ac:dyDescent="0.1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2.75" customHeight="1" x14ac:dyDescent="0.1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2.75" customHeight="1" x14ac:dyDescent="0.1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2.75" customHeight="1" x14ac:dyDescent="0.1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2.75" customHeight="1" x14ac:dyDescent="0.1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2.75" customHeight="1" x14ac:dyDescent="0.1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2.75" customHeight="1" x14ac:dyDescent="0.1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2.75" customHeight="1" x14ac:dyDescent="0.1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2.75" customHeight="1" x14ac:dyDescent="0.1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2.75" customHeight="1" x14ac:dyDescent="0.1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2.75" customHeight="1" x14ac:dyDescent="0.1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2.75" customHeight="1" x14ac:dyDescent="0.1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2.75" customHeight="1" x14ac:dyDescent="0.1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2.75" customHeight="1" x14ac:dyDescent="0.1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2.75" customHeight="1" x14ac:dyDescent="0.1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2.75" customHeight="1" x14ac:dyDescent="0.1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2.75" customHeight="1" x14ac:dyDescent="0.1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2.75" customHeight="1" x14ac:dyDescent="0.1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2.75" customHeight="1" x14ac:dyDescent="0.1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2.75" customHeight="1" x14ac:dyDescent="0.1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2.75" customHeight="1" x14ac:dyDescent="0.1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2.75" customHeight="1" x14ac:dyDescent="0.1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2.75" customHeight="1" x14ac:dyDescent="0.1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2.75" customHeight="1" x14ac:dyDescent="0.1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2.75" customHeight="1" x14ac:dyDescent="0.1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2.75" customHeight="1" x14ac:dyDescent="0.1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2.75" customHeight="1" x14ac:dyDescent="0.1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2.75" customHeight="1" x14ac:dyDescent="0.1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2.75" customHeight="1" x14ac:dyDescent="0.1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2.75" customHeight="1" x14ac:dyDescent="0.1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2.75" customHeight="1" x14ac:dyDescent="0.1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2.75" customHeight="1" x14ac:dyDescent="0.1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2.75" customHeight="1" x14ac:dyDescent="0.1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2.75" customHeight="1" x14ac:dyDescent="0.1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2.75" customHeight="1" x14ac:dyDescent="0.1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2.75" customHeight="1" x14ac:dyDescent="0.1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2.75" customHeight="1" x14ac:dyDescent="0.1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2.75" customHeight="1" x14ac:dyDescent="0.1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2.75" customHeight="1" x14ac:dyDescent="0.1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2.75" customHeight="1" x14ac:dyDescent="0.1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2.75" customHeight="1" x14ac:dyDescent="0.1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2.75" customHeight="1" x14ac:dyDescent="0.1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2.75" customHeight="1" x14ac:dyDescent="0.1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2.75" customHeight="1" x14ac:dyDescent="0.1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2.75" customHeight="1" x14ac:dyDescent="0.1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2.75" customHeight="1" x14ac:dyDescent="0.1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2.75" customHeight="1" x14ac:dyDescent="0.1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2.75" customHeight="1" x14ac:dyDescent="0.1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2.75" customHeight="1" x14ac:dyDescent="0.1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2.75" customHeight="1" x14ac:dyDescent="0.1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2.75" customHeight="1" x14ac:dyDescent="0.1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2.75" customHeight="1" x14ac:dyDescent="0.1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2.75" customHeight="1" x14ac:dyDescent="0.1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2.75" customHeight="1" x14ac:dyDescent="0.1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2.75" customHeight="1" x14ac:dyDescent="0.1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2.75" customHeight="1" x14ac:dyDescent="0.1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2.75" customHeight="1" x14ac:dyDescent="0.1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2.75" customHeight="1" x14ac:dyDescent="0.1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2.75" customHeight="1" x14ac:dyDescent="0.1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2.75" customHeight="1" x14ac:dyDescent="0.1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2.75" customHeight="1" x14ac:dyDescent="0.1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2.75" customHeight="1" x14ac:dyDescent="0.1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2.75" customHeight="1" x14ac:dyDescent="0.1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2.75" customHeight="1" x14ac:dyDescent="0.1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2.75" customHeight="1" x14ac:dyDescent="0.1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2.75" customHeight="1" x14ac:dyDescent="0.1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2.75" customHeight="1" x14ac:dyDescent="0.1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2.75" customHeight="1" x14ac:dyDescent="0.1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2.75" customHeight="1" x14ac:dyDescent="0.1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2.75" customHeight="1" x14ac:dyDescent="0.1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2.75" customHeight="1" x14ac:dyDescent="0.1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2.75" customHeight="1" x14ac:dyDescent="0.1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2.75" customHeight="1" x14ac:dyDescent="0.1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2.75" customHeight="1" x14ac:dyDescent="0.1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2.75" customHeight="1" x14ac:dyDescent="0.1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2.75" customHeight="1" x14ac:dyDescent="0.1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2.75" customHeight="1" x14ac:dyDescent="0.1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2.75" customHeight="1" x14ac:dyDescent="0.1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2.75" customHeight="1" x14ac:dyDescent="0.1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2.75" customHeight="1" x14ac:dyDescent="0.1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2.75" customHeight="1" x14ac:dyDescent="0.1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2.75" customHeight="1" x14ac:dyDescent="0.1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2.75" customHeight="1" x14ac:dyDescent="0.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2.75" customHeight="1" x14ac:dyDescent="0.1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2.75" customHeight="1" x14ac:dyDescent="0.1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2.75" customHeight="1" x14ac:dyDescent="0.1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2.75" customHeight="1" x14ac:dyDescent="0.1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2.75" customHeight="1" x14ac:dyDescent="0.1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2.75" customHeight="1" x14ac:dyDescent="0.1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2.75" customHeight="1" x14ac:dyDescent="0.1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2.75" customHeight="1" x14ac:dyDescent="0.1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2.75" customHeight="1" x14ac:dyDescent="0.1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2.75" customHeight="1" x14ac:dyDescent="0.1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2.75" customHeight="1" x14ac:dyDescent="0.1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2.75" customHeight="1" x14ac:dyDescent="0.1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2.75" customHeight="1" x14ac:dyDescent="0.1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2.75" customHeight="1" x14ac:dyDescent="0.1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2.75" customHeight="1" x14ac:dyDescent="0.1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2.75" customHeight="1" x14ac:dyDescent="0.1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2.75" customHeight="1" x14ac:dyDescent="0.1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2.75" customHeight="1" x14ac:dyDescent="0.1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2.75" customHeight="1" x14ac:dyDescent="0.1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2.75" customHeight="1" x14ac:dyDescent="0.1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2.75" customHeight="1" x14ac:dyDescent="0.1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2.75" customHeight="1" x14ac:dyDescent="0.1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2.75" customHeight="1" x14ac:dyDescent="0.1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2.75" customHeight="1" x14ac:dyDescent="0.1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2.75" customHeight="1" x14ac:dyDescent="0.1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2.75" customHeight="1" x14ac:dyDescent="0.1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2.75" customHeight="1" x14ac:dyDescent="0.1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2.75" customHeight="1" x14ac:dyDescent="0.1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2.75" customHeight="1" x14ac:dyDescent="0.1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2.75" customHeight="1" x14ac:dyDescent="0.1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2.75" customHeight="1" x14ac:dyDescent="0.1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2.75" customHeight="1" x14ac:dyDescent="0.1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2.75" customHeight="1" x14ac:dyDescent="0.1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2.75" customHeight="1" x14ac:dyDescent="0.1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2.75" customHeight="1" x14ac:dyDescent="0.1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2.75" customHeight="1" x14ac:dyDescent="0.1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2.75" customHeight="1" x14ac:dyDescent="0.1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2.75" customHeight="1" x14ac:dyDescent="0.1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2.75" customHeight="1" x14ac:dyDescent="0.1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2.75" customHeight="1" x14ac:dyDescent="0.1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2.75" customHeight="1" x14ac:dyDescent="0.1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2.75" customHeight="1" x14ac:dyDescent="0.1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2.75" customHeight="1" x14ac:dyDescent="0.1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2.75" customHeight="1" x14ac:dyDescent="0.1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2.75" customHeight="1" x14ac:dyDescent="0.1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2.75" customHeight="1" x14ac:dyDescent="0.1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2.75" customHeight="1" x14ac:dyDescent="0.1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2.75" customHeight="1" x14ac:dyDescent="0.1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2.75" customHeight="1" x14ac:dyDescent="0.1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2.75" customHeight="1" x14ac:dyDescent="0.1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2.75" customHeight="1" x14ac:dyDescent="0.1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2.75" customHeight="1" x14ac:dyDescent="0.1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2.75" customHeight="1" x14ac:dyDescent="0.1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2.75" customHeight="1" x14ac:dyDescent="0.1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2.75" customHeight="1" x14ac:dyDescent="0.1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2.75" customHeight="1" x14ac:dyDescent="0.1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2.75" customHeight="1" x14ac:dyDescent="0.1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2.75" customHeight="1" x14ac:dyDescent="0.1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2.75" customHeight="1" x14ac:dyDescent="0.1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2.75" customHeight="1" x14ac:dyDescent="0.1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2.75" customHeight="1" x14ac:dyDescent="0.1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2.75" customHeight="1" x14ac:dyDescent="0.1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2.75" customHeight="1" x14ac:dyDescent="0.1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2.75" customHeight="1" x14ac:dyDescent="0.1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2.75" customHeight="1" x14ac:dyDescent="0.1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2.75" customHeight="1" x14ac:dyDescent="0.1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2.75" customHeight="1" x14ac:dyDescent="0.1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2.75" customHeight="1" x14ac:dyDescent="0.1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2.75" customHeight="1" x14ac:dyDescent="0.1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2.75" customHeight="1" x14ac:dyDescent="0.1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2.75" customHeight="1" x14ac:dyDescent="0.1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2.75" customHeight="1" x14ac:dyDescent="0.1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2.75" customHeight="1" x14ac:dyDescent="0.1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2.75" customHeight="1" x14ac:dyDescent="0.1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2.75" customHeight="1" x14ac:dyDescent="0.1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2.75" customHeight="1" x14ac:dyDescent="0.1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2.75" customHeight="1" x14ac:dyDescent="0.1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2.75" customHeight="1" x14ac:dyDescent="0.1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2.75" customHeight="1" x14ac:dyDescent="0.1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2.75" customHeight="1" x14ac:dyDescent="0.1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2.75" customHeight="1" x14ac:dyDescent="0.1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2.75" customHeight="1" x14ac:dyDescent="0.1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2.75" customHeight="1" x14ac:dyDescent="0.1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2.75" customHeight="1" x14ac:dyDescent="0.1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2.75" customHeight="1" x14ac:dyDescent="0.1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2.75" customHeight="1" x14ac:dyDescent="0.1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2.75" customHeight="1" x14ac:dyDescent="0.1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2.75" customHeight="1" x14ac:dyDescent="0.1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2.75" customHeight="1" x14ac:dyDescent="0.1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2.75" customHeight="1" x14ac:dyDescent="0.1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2.75" customHeight="1" x14ac:dyDescent="0.1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2.75" customHeight="1" x14ac:dyDescent="0.1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2.75" customHeight="1" x14ac:dyDescent="0.1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2.75" customHeight="1" x14ac:dyDescent="0.1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2.75" customHeight="1" x14ac:dyDescent="0.1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2.75" customHeight="1" x14ac:dyDescent="0.1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2.75" customHeight="1" x14ac:dyDescent="0.1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2.75" customHeight="1" x14ac:dyDescent="0.1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2.75" customHeight="1" x14ac:dyDescent="0.1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2.75" customHeight="1" x14ac:dyDescent="0.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2.75" customHeight="1" x14ac:dyDescent="0.1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2.75" customHeight="1" x14ac:dyDescent="0.1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2.75" customHeight="1" x14ac:dyDescent="0.1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2.75" customHeight="1" x14ac:dyDescent="0.1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2.75" customHeight="1" x14ac:dyDescent="0.1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2.75" customHeight="1" x14ac:dyDescent="0.1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2.75" customHeight="1" x14ac:dyDescent="0.1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2.75" customHeight="1" x14ac:dyDescent="0.1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2.75" customHeight="1" x14ac:dyDescent="0.1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2.75" customHeight="1" x14ac:dyDescent="0.1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2.75" customHeight="1" x14ac:dyDescent="0.1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2.75" customHeight="1" x14ac:dyDescent="0.1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2.75" customHeight="1" x14ac:dyDescent="0.1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2.75" customHeight="1" x14ac:dyDescent="0.1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2.75" customHeight="1" x14ac:dyDescent="0.1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2.75" customHeight="1" x14ac:dyDescent="0.1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2.75" customHeight="1" x14ac:dyDescent="0.1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2.75" customHeight="1" x14ac:dyDescent="0.1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2.75" customHeight="1" x14ac:dyDescent="0.1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2.75" customHeight="1" x14ac:dyDescent="0.1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2.75" customHeight="1" x14ac:dyDescent="0.1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2.75" customHeight="1" x14ac:dyDescent="0.1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2.75" customHeight="1" x14ac:dyDescent="0.1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2.75" customHeight="1" x14ac:dyDescent="0.1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2.75" customHeight="1" x14ac:dyDescent="0.1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2.75" customHeight="1" x14ac:dyDescent="0.1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2.75" customHeight="1" x14ac:dyDescent="0.1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2.75" customHeight="1" x14ac:dyDescent="0.1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2.75" customHeight="1" x14ac:dyDescent="0.1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2.75" customHeight="1" x14ac:dyDescent="0.1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2.75" customHeight="1" x14ac:dyDescent="0.1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2.75" customHeight="1" x14ac:dyDescent="0.1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2.75" customHeight="1" x14ac:dyDescent="0.1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2.75" customHeight="1" x14ac:dyDescent="0.1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2.75" customHeight="1" x14ac:dyDescent="0.1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2.75" customHeight="1" x14ac:dyDescent="0.1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2.75" customHeight="1" x14ac:dyDescent="0.1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2.75" customHeight="1" x14ac:dyDescent="0.1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2.75" customHeight="1" x14ac:dyDescent="0.1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2.75" customHeight="1" x14ac:dyDescent="0.1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2.75" customHeight="1" x14ac:dyDescent="0.1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2.75" customHeight="1" x14ac:dyDescent="0.1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2.75" customHeight="1" x14ac:dyDescent="0.1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2.75" customHeight="1" x14ac:dyDescent="0.1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2.75" customHeight="1" x14ac:dyDescent="0.1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2.75" customHeight="1" x14ac:dyDescent="0.1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2.75" customHeight="1" x14ac:dyDescent="0.1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2.75" customHeight="1" x14ac:dyDescent="0.1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2.75" customHeight="1" x14ac:dyDescent="0.1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2.75" customHeight="1" x14ac:dyDescent="0.1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2.75" customHeight="1" x14ac:dyDescent="0.1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2.75" customHeight="1" x14ac:dyDescent="0.1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2.75" customHeight="1" x14ac:dyDescent="0.1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2.75" customHeight="1" x14ac:dyDescent="0.1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2.75" customHeight="1" x14ac:dyDescent="0.1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2.75" customHeight="1" x14ac:dyDescent="0.1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2.75" customHeight="1" x14ac:dyDescent="0.1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2.75" customHeight="1" x14ac:dyDescent="0.1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2.75" customHeight="1" x14ac:dyDescent="0.1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2.75" customHeight="1" x14ac:dyDescent="0.1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2.75" customHeight="1" x14ac:dyDescent="0.1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2.75" customHeight="1" x14ac:dyDescent="0.1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2.75" customHeight="1" x14ac:dyDescent="0.1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2.75" customHeight="1" x14ac:dyDescent="0.1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2.75" customHeight="1" x14ac:dyDescent="0.1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2.75" customHeight="1" x14ac:dyDescent="0.1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2.75" customHeight="1" x14ac:dyDescent="0.1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2.75" customHeight="1" x14ac:dyDescent="0.1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2.75" customHeight="1" x14ac:dyDescent="0.1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2.75" customHeight="1" x14ac:dyDescent="0.1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2.75" customHeight="1" x14ac:dyDescent="0.1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2.75" customHeight="1" x14ac:dyDescent="0.1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2.75" customHeight="1" x14ac:dyDescent="0.1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2.75" customHeight="1" x14ac:dyDescent="0.1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2.75" customHeight="1" x14ac:dyDescent="0.1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2.75" customHeight="1" x14ac:dyDescent="0.1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2.75" customHeight="1" x14ac:dyDescent="0.1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2.75" customHeight="1" x14ac:dyDescent="0.1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2.75" customHeight="1" x14ac:dyDescent="0.1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2.75" customHeight="1" x14ac:dyDescent="0.1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2.75" customHeight="1" x14ac:dyDescent="0.1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2.75" customHeight="1" x14ac:dyDescent="0.1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2.75" customHeight="1" x14ac:dyDescent="0.1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2.75" customHeight="1" x14ac:dyDescent="0.1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2.75" customHeight="1" x14ac:dyDescent="0.1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2.75" customHeight="1" x14ac:dyDescent="0.1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2.75" customHeight="1" x14ac:dyDescent="0.1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2.75" customHeight="1" x14ac:dyDescent="0.1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2.75" customHeight="1" x14ac:dyDescent="0.1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2.75" customHeight="1" x14ac:dyDescent="0.1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2.75" customHeight="1" x14ac:dyDescent="0.1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2.75" customHeight="1" x14ac:dyDescent="0.1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2.75" customHeight="1" x14ac:dyDescent="0.1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2.75" customHeight="1" x14ac:dyDescent="0.1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2.75" customHeight="1" x14ac:dyDescent="0.1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2.75" customHeight="1" x14ac:dyDescent="0.1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2.75" customHeight="1" x14ac:dyDescent="0.1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2.75" customHeight="1" x14ac:dyDescent="0.1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2.75" customHeight="1" x14ac:dyDescent="0.1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2.75" customHeight="1" x14ac:dyDescent="0.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2.75" customHeight="1" x14ac:dyDescent="0.1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2.75" customHeight="1" x14ac:dyDescent="0.1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2.75" customHeight="1" x14ac:dyDescent="0.1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2.75" customHeight="1" x14ac:dyDescent="0.1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2.75" customHeight="1" x14ac:dyDescent="0.1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2.75" customHeight="1" x14ac:dyDescent="0.1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2.75" customHeight="1" x14ac:dyDescent="0.1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2.75" customHeight="1" x14ac:dyDescent="0.1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2.75" customHeight="1" x14ac:dyDescent="0.1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2.75" customHeight="1" x14ac:dyDescent="0.1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2.75" customHeight="1" x14ac:dyDescent="0.1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2.75" customHeight="1" x14ac:dyDescent="0.1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2.75" customHeight="1" x14ac:dyDescent="0.1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2.75" customHeight="1" x14ac:dyDescent="0.1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2.75" customHeight="1" x14ac:dyDescent="0.1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2.75" customHeight="1" x14ac:dyDescent="0.1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2.75" customHeight="1" x14ac:dyDescent="0.1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2.75" customHeight="1" x14ac:dyDescent="0.1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2.75" customHeight="1" x14ac:dyDescent="0.1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2.75" customHeight="1" x14ac:dyDescent="0.1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2.75" customHeight="1" x14ac:dyDescent="0.1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2.75" customHeight="1" x14ac:dyDescent="0.1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2.75" customHeight="1" x14ac:dyDescent="0.1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2.75" customHeight="1" x14ac:dyDescent="0.1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2.75" customHeight="1" x14ac:dyDescent="0.1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2.75" customHeight="1" x14ac:dyDescent="0.1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2.75" customHeight="1" x14ac:dyDescent="0.1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2.75" customHeight="1" x14ac:dyDescent="0.1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2.75" customHeight="1" x14ac:dyDescent="0.1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2.75" customHeight="1" x14ac:dyDescent="0.1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2.75" customHeight="1" x14ac:dyDescent="0.1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2.75" customHeight="1" x14ac:dyDescent="0.1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2.75" customHeight="1" x14ac:dyDescent="0.1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2.75" customHeight="1" x14ac:dyDescent="0.1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2.75" customHeight="1" x14ac:dyDescent="0.1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2.75" customHeight="1" x14ac:dyDescent="0.1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2.75" customHeight="1" x14ac:dyDescent="0.1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2.75" customHeight="1" x14ac:dyDescent="0.1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2.75" customHeight="1" x14ac:dyDescent="0.1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2.75" customHeight="1" x14ac:dyDescent="0.1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2.75" customHeight="1" x14ac:dyDescent="0.1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2.75" customHeight="1" x14ac:dyDescent="0.1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2.75" customHeight="1" x14ac:dyDescent="0.1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2.75" customHeight="1" x14ac:dyDescent="0.1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2.75" customHeight="1" x14ac:dyDescent="0.1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2.75" customHeight="1" x14ac:dyDescent="0.1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2.75" customHeight="1" x14ac:dyDescent="0.1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2.75" customHeight="1" x14ac:dyDescent="0.1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2.75" customHeight="1" x14ac:dyDescent="0.1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2.75" customHeight="1" x14ac:dyDescent="0.1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2.75" customHeight="1" x14ac:dyDescent="0.1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2.75" customHeight="1" x14ac:dyDescent="0.1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2.75" customHeight="1" x14ac:dyDescent="0.1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2.75" customHeight="1" x14ac:dyDescent="0.1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2.75" customHeight="1" x14ac:dyDescent="0.1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2.75" customHeight="1" x14ac:dyDescent="0.1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2.75" customHeight="1" x14ac:dyDescent="0.1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2.75" customHeight="1" x14ac:dyDescent="0.1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2.75" customHeight="1" x14ac:dyDescent="0.1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2.75" customHeight="1" x14ac:dyDescent="0.1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2.75" customHeight="1" x14ac:dyDescent="0.1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2.75" customHeight="1" x14ac:dyDescent="0.1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2.75" customHeight="1" x14ac:dyDescent="0.1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2.75" customHeight="1" x14ac:dyDescent="0.1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2.75" customHeight="1" x14ac:dyDescent="0.1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2.75" customHeight="1" x14ac:dyDescent="0.1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2.75" customHeight="1" x14ac:dyDescent="0.1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2.75" customHeight="1" x14ac:dyDescent="0.1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2.75" customHeight="1" x14ac:dyDescent="0.1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2.75" customHeight="1" x14ac:dyDescent="0.1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2.75" customHeight="1" x14ac:dyDescent="0.1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2.75" customHeight="1" x14ac:dyDescent="0.1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2.75" customHeight="1" x14ac:dyDescent="0.1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2.75" customHeight="1" x14ac:dyDescent="0.1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2.75" customHeight="1" x14ac:dyDescent="0.1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2.75" customHeight="1" x14ac:dyDescent="0.1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2.75" customHeight="1" x14ac:dyDescent="0.1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2.75" customHeight="1" x14ac:dyDescent="0.1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2.75" customHeight="1" x14ac:dyDescent="0.1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2.75" customHeight="1" x14ac:dyDescent="0.1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2.75" customHeight="1" x14ac:dyDescent="0.1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2.75" customHeight="1" x14ac:dyDescent="0.1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2.75" customHeight="1" x14ac:dyDescent="0.1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2.75" customHeight="1" x14ac:dyDescent="0.1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2.75" customHeight="1" x14ac:dyDescent="0.1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2.75" customHeight="1" x14ac:dyDescent="0.1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2.75" customHeight="1" x14ac:dyDescent="0.1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2.75" customHeight="1" x14ac:dyDescent="0.1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2.75" customHeight="1" x14ac:dyDescent="0.1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2.75" customHeight="1" x14ac:dyDescent="0.1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2.75" customHeight="1" x14ac:dyDescent="0.1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2.75" customHeight="1" x14ac:dyDescent="0.1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2.75" customHeight="1" x14ac:dyDescent="0.1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2.75" customHeight="1" x14ac:dyDescent="0.1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2.75" customHeight="1" x14ac:dyDescent="0.1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2.75" customHeight="1" x14ac:dyDescent="0.1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2.75" customHeight="1" x14ac:dyDescent="0.1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2.75" customHeight="1" x14ac:dyDescent="0.1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2.75" customHeight="1" x14ac:dyDescent="0.1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2.75" customHeight="1" x14ac:dyDescent="0.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2.75" customHeight="1" x14ac:dyDescent="0.1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2.75" customHeight="1" x14ac:dyDescent="0.1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2.75" customHeight="1" x14ac:dyDescent="0.1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2.75" customHeight="1" x14ac:dyDescent="0.1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2.75" customHeight="1" x14ac:dyDescent="0.1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2.75" customHeight="1" x14ac:dyDescent="0.1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2.75" customHeight="1" x14ac:dyDescent="0.1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2.75" customHeight="1" x14ac:dyDescent="0.1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2.75" customHeight="1" x14ac:dyDescent="0.1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2.75" customHeight="1" x14ac:dyDescent="0.1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2.75" customHeight="1" x14ac:dyDescent="0.1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2.75" customHeight="1" x14ac:dyDescent="0.1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2.75" customHeight="1" x14ac:dyDescent="0.1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2.75" customHeight="1" x14ac:dyDescent="0.1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2.75" customHeight="1" x14ac:dyDescent="0.1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2.75" customHeight="1" x14ac:dyDescent="0.1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2.75" customHeight="1" x14ac:dyDescent="0.1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2.75" customHeight="1" x14ac:dyDescent="0.1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2.75" customHeight="1" x14ac:dyDescent="0.1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2.75" customHeight="1" x14ac:dyDescent="0.1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2.75" customHeight="1" x14ac:dyDescent="0.1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2.75" customHeight="1" x14ac:dyDescent="0.1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2.75" customHeight="1" x14ac:dyDescent="0.1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2.75" customHeight="1" x14ac:dyDescent="0.1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2.75" customHeight="1" x14ac:dyDescent="0.1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2.75" customHeight="1" x14ac:dyDescent="0.1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2.75" customHeight="1" x14ac:dyDescent="0.1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2.75" customHeight="1" x14ac:dyDescent="0.1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2.75" customHeight="1" x14ac:dyDescent="0.1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2.75" customHeight="1" x14ac:dyDescent="0.1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2.75" customHeight="1" x14ac:dyDescent="0.1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2.75" customHeight="1" x14ac:dyDescent="0.1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2.75" customHeight="1" x14ac:dyDescent="0.1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2.75" customHeight="1" x14ac:dyDescent="0.1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2.75" customHeight="1" x14ac:dyDescent="0.1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2.75" customHeight="1" x14ac:dyDescent="0.1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2.75" customHeight="1" x14ac:dyDescent="0.1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2.75" customHeight="1" x14ac:dyDescent="0.1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2.75" customHeight="1" x14ac:dyDescent="0.1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2.75" customHeight="1" x14ac:dyDescent="0.1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2.75" customHeight="1" x14ac:dyDescent="0.1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2.75" customHeight="1" x14ac:dyDescent="0.1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2.75" customHeight="1" x14ac:dyDescent="0.1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2.75" customHeight="1" x14ac:dyDescent="0.1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2.75" customHeight="1" x14ac:dyDescent="0.1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2.75" customHeight="1" x14ac:dyDescent="0.1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2.75" customHeight="1" x14ac:dyDescent="0.1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2.75" customHeight="1" x14ac:dyDescent="0.1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2.75" customHeight="1" x14ac:dyDescent="0.1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2.75" customHeight="1" x14ac:dyDescent="0.1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2.75" customHeight="1" x14ac:dyDescent="0.1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2.75" customHeight="1" x14ac:dyDescent="0.1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2.75" customHeight="1" x14ac:dyDescent="0.1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2.75" customHeight="1" x14ac:dyDescent="0.1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2.75" customHeight="1" x14ac:dyDescent="0.1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2.75" customHeight="1" x14ac:dyDescent="0.1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2.75" customHeight="1" x14ac:dyDescent="0.1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2.75" customHeight="1" x14ac:dyDescent="0.1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2.75" customHeight="1" x14ac:dyDescent="0.1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2.75" customHeight="1" x14ac:dyDescent="0.1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2.75" customHeight="1" x14ac:dyDescent="0.1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2.75" customHeight="1" x14ac:dyDescent="0.1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2.75" customHeight="1" x14ac:dyDescent="0.1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2.75" customHeight="1" x14ac:dyDescent="0.1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2.75" customHeight="1" x14ac:dyDescent="0.1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2.75" customHeight="1" x14ac:dyDescent="0.1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2.75" customHeight="1" x14ac:dyDescent="0.1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2.75" customHeight="1" x14ac:dyDescent="0.1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2.75" customHeight="1" x14ac:dyDescent="0.1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2.75" customHeight="1" x14ac:dyDescent="0.1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2.75" customHeight="1" x14ac:dyDescent="0.1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2.75" customHeight="1" x14ac:dyDescent="0.1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2.75" customHeight="1" x14ac:dyDescent="0.1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2.75" customHeight="1" x14ac:dyDescent="0.1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2.75" customHeight="1" x14ac:dyDescent="0.1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2.75" customHeight="1" x14ac:dyDescent="0.1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2.75" customHeight="1" x14ac:dyDescent="0.1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2.75" customHeight="1" x14ac:dyDescent="0.1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2.75" customHeight="1" x14ac:dyDescent="0.1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2.75" customHeight="1" x14ac:dyDescent="0.1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2.75" customHeight="1" x14ac:dyDescent="0.1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2.75" customHeight="1" x14ac:dyDescent="0.1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2.75" customHeight="1" x14ac:dyDescent="0.1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2.75" customHeight="1" x14ac:dyDescent="0.1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2.75" customHeight="1" x14ac:dyDescent="0.1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2.75" customHeight="1" x14ac:dyDescent="0.1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2.75" customHeight="1" x14ac:dyDescent="0.1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2.75" customHeight="1" x14ac:dyDescent="0.1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2.75" customHeight="1" x14ac:dyDescent="0.1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2.75" customHeight="1" x14ac:dyDescent="0.1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2.75" customHeight="1" x14ac:dyDescent="0.1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2.75" customHeight="1" x14ac:dyDescent="0.1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2.75" customHeight="1" x14ac:dyDescent="0.1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2.75" customHeight="1" x14ac:dyDescent="0.1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2.75" customHeight="1" x14ac:dyDescent="0.1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2.75" customHeight="1" x14ac:dyDescent="0.1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2.75" customHeight="1" x14ac:dyDescent="0.1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2.75" customHeight="1" x14ac:dyDescent="0.1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2.75" customHeight="1" x14ac:dyDescent="0.1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2.75" customHeight="1" x14ac:dyDescent="0.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2.75" customHeight="1" x14ac:dyDescent="0.1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2.75" customHeight="1" x14ac:dyDescent="0.1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2.75" customHeight="1" x14ac:dyDescent="0.1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2.75" customHeight="1" x14ac:dyDescent="0.1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2.75" customHeight="1" x14ac:dyDescent="0.1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2.75" customHeight="1" x14ac:dyDescent="0.1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2.75" customHeight="1" x14ac:dyDescent="0.1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2.75" customHeight="1" x14ac:dyDescent="0.1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2.75" customHeight="1" x14ac:dyDescent="0.1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2.75" customHeight="1" x14ac:dyDescent="0.1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2.75" customHeight="1" x14ac:dyDescent="0.1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2.75" customHeight="1" x14ac:dyDescent="0.1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2.75" customHeight="1" x14ac:dyDescent="0.1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2.75" customHeight="1" x14ac:dyDescent="0.1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2.75" customHeight="1" x14ac:dyDescent="0.1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2.75" customHeight="1" x14ac:dyDescent="0.1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2.75" customHeight="1" x14ac:dyDescent="0.1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2.75" customHeight="1" x14ac:dyDescent="0.1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2.75" customHeight="1" x14ac:dyDescent="0.1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2.75" customHeight="1" x14ac:dyDescent="0.1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2.75" customHeight="1" x14ac:dyDescent="0.1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2.75" customHeight="1" x14ac:dyDescent="0.1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2.75" customHeight="1" x14ac:dyDescent="0.1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2.75" customHeight="1" x14ac:dyDescent="0.1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2.75" customHeight="1" x14ac:dyDescent="0.1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2.75" customHeight="1" x14ac:dyDescent="0.1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2.75" customHeight="1" x14ac:dyDescent="0.1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2.75" customHeight="1" x14ac:dyDescent="0.1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2.75" customHeight="1" x14ac:dyDescent="0.1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2.75" customHeight="1" x14ac:dyDescent="0.1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2.75" customHeight="1" x14ac:dyDescent="0.1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2.75" customHeight="1" x14ac:dyDescent="0.1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2.75" customHeight="1" x14ac:dyDescent="0.1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2.75" customHeight="1" x14ac:dyDescent="0.1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2.75" customHeight="1" x14ac:dyDescent="0.1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2.75" customHeight="1" x14ac:dyDescent="0.1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2.75" customHeight="1" x14ac:dyDescent="0.1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2.75" customHeight="1" x14ac:dyDescent="0.1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2.75" customHeight="1" x14ac:dyDescent="0.1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2.75" customHeight="1" x14ac:dyDescent="0.1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2.75" customHeight="1" x14ac:dyDescent="0.1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2.75" customHeight="1" x14ac:dyDescent="0.1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2.75" customHeight="1" x14ac:dyDescent="0.1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2.75" customHeight="1" x14ac:dyDescent="0.1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2.75" customHeight="1" x14ac:dyDescent="0.1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2.75" customHeight="1" x14ac:dyDescent="0.1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2.75" customHeight="1" x14ac:dyDescent="0.1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2.75" customHeight="1" x14ac:dyDescent="0.1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2.75" customHeight="1" x14ac:dyDescent="0.1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2.75" customHeight="1" x14ac:dyDescent="0.1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2.75" customHeight="1" x14ac:dyDescent="0.1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2.75" customHeight="1" x14ac:dyDescent="0.1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2.75" customHeight="1" x14ac:dyDescent="0.1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2.75" customHeight="1" x14ac:dyDescent="0.1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2.75" customHeight="1" x14ac:dyDescent="0.1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2.75" customHeight="1" x14ac:dyDescent="0.1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2.75" customHeight="1" x14ac:dyDescent="0.1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2.75" customHeight="1" x14ac:dyDescent="0.1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2.75" customHeight="1" x14ac:dyDescent="0.1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2.75" customHeight="1" x14ac:dyDescent="0.1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2.75" customHeight="1" x14ac:dyDescent="0.1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2.75" customHeight="1" x14ac:dyDescent="0.1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2.75" customHeight="1" x14ac:dyDescent="0.1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2.75" customHeight="1" x14ac:dyDescent="0.1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2.75" customHeight="1" x14ac:dyDescent="0.1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2.75" customHeight="1" x14ac:dyDescent="0.1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2.75" customHeight="1" x14ac:dyDescent="0.1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2.75" customHeight="1" x14ac:dyDescent="0.1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2.75" customHeight="1" x14ac:dyDescent="0.1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2.75" customHeight="1" x14ac:dyDescent="0.1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2.75" customHeight="1" x14ac:dyDescent="0.1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2.75" customHeight="1" x14ac:dyDescent="0.1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2.75" customHeight="1" x14ac:dyDescent="0.1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2.75" customHeight="1" x14ac:dyDescent="0.1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2.75" customHeight="1" x14ac:dyDescent="0.1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2.75" customHeight="1" x14ac:dyDescent="0.1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2.75" customHeight="1" x14ac:dyDescent="0.1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2.75" customHeight="1" x14ac:dyDescent="0.1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2.75" customHeight="1" x14ac:dyDescent="0.1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2.75" customHeight="1" x14ac:dyDescent="0.1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2.75" customHeight="1" x14ac:dyDescent="0.1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2.75" customHeight="1" x14ac:dyDescent="0.1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2.75" customHeight="1" x14ac:dyDescent="0.1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2.75" customHeight="1" x14ac:dyDescent="0.1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2.75" customHeight="1" x14ac:dyDescent="0.1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32">
    <mergeCell ref="L7:M7"/>
    <mergeCell ref="J19:R19"/>
    <mergeCell ref="A44:P44"/>
    <mergeCell ref="A51:P51"/>
    <mergeCell ref="A58:P58"/>
    <mergeCell ref="A11:C11"/>
    <mergeCell ref="A117:Q117"/>
    <mergeCell ref="A154:P154"/>
    <mergeCell ref="B158:N158"/>
    <mergeCell ref="B165:K165"/>
    <mergeCell ref="A92:Q93"/>
    <mergeCell ref="A112:Q112"/>
    <mergeCell ref="D7:E7"/>
    <mergeCell ref="F7:G7"/>
    <mergeCell ref="H7:I7"/>
    <mergeCell ref="J7:K7"/>
    <mergeCell ref="A8:C9"/>
    <mergeCell ref="G3:I3"/>
    <mergeCell ref="J3:L3"/>
    <mergeCell ref="M3:O3"/>
    <mergeCell ref="P3:R3"/>
    <mergeCell ref="B4:F4"/>
    <mergeCell ref="G4:T4"/>
    <mergeCell ref="D3:F3"/>
    <mergeCell ref="A1:E1"/>
    <mergeCell ref="F1:R1"/>
    <mergeCell ref="H2:I2"/>
    <mergeCell ref="J2:K2"/>
    <mergeCell ref="L2:N2"/>
    <mergeCell ref="O2:P2"/>
    <mergeCell ref="Q2:S2"/>
    <mergeCell ref="F2:G2"/>
  </mergeCells>
  <dataValidations count="12">
    <dataValidation type="list" allowBlank="1" showErrorMessage="1" sqref="D22:Q22" xr:uid="{00000000-0002-0000-0000-000000000000}">
      <formula1>$U$21:$U$22</formula1>
    </dataValidation>
    <dataValidation type="list" allowBlank="1" showErrorMessage="1" sqref="D54:Q54 D61:Q61" xr:uid="{00000000-0002-0000-0000-000001000000}">
      <formula1>$V$55:$V$57</formula1>
    </dataValidation>
    <dataValidation type="list" allowBlank="1" showErrorMessage="1" sqref="D36:Q36" xr:uid="{00000000-0002-0000-0000-000002000000}">
      <formula1>$U$35:$U$36</formula1>
    </dataValidation>
    <dataValidation type="list" allowBlank="1" showErrorMessage="1" sqref="D47:Q47" xr:uid="{00000000-0002-0000-0000-000003000000}">
      <formula1>$V$46:$V$48</formula1>
    </dataValidation>
    <dataValidation type="list" allowBlank="1" showErrorMessage="1" sqref="D145:M145" xr:uid="{00000000-0002-0000-0000-000004000000}">
      <formula1>$U$144:$U$146</formula1>
    </dataValidation>
    <dataValidation type="list" allowBlank="1" showErrorMessage="1" sqref="D24:Q24" xr:uid="{00000000-0002-0000-0000-000005000000}">
      <formula1>$U$23:$U$24</formula1>
    </dataValidation>
    <dataValidation type="list" allowBlank="1" showErrorMessage="1" sqref="D28:Q28" xr:uid="{00000000-0002-0000-0000-000006000000}">
      <formula1>$U$25:$U$27</formula1>
    </dataValidation>
    <dataValidation type="list" allowBlank="1" showErrorMessage="1" sqref="D56:Q56 D63:Q63" xr:uid="{00000000-0002-0000-0000-000007000000}">
      <formula1>$U$53:$U$54</formula1>
    </dataValidation>
    <dataValidation type="list" allowBlank="1" showErrorMessage="1" sqref="D97:Q97" xr:uid="{00000000-0002-0000-0000-000008000000}">
      <formula1>$U$95:$U$99</formula1>
    </dataValidation>
    <dataValidation type="list" allowBlank="1" showErrorMessage="1" sqref="H2" xr:uid="{00000000-0002-0000-0000-000009000000}">
      <formula1>$U$2:$U$3</formula1>
    </dataValidation>
    <dataValidation type="list" allowBlank="1" showErrorMessage="1" sqref="D26:Q26" xr:uid="{00000000-0002-0000-0000-00000A000000}">
      <formula1>$U$28:$U$30</formula1>
    </dataValidation>
    <dataValidation type="list" allowBlank="1" showErrorMessage="1" sqref="D34:Q34" xr:uid="{00000000-0002-0000-0000-00000B000000}">
      <formula1>$U$33:$U$34</formula1>
    </dataValidation>
  </dataValidations>
  <hyperlinks>
    <hyperlink ref="S19" r:id="rId1" xr:uid="{00000000-0004-0000-0000-000000000000}"/>
  </hyperlinks>
  <pageMargins left="0.39370078740157483" right="0.39370078740157483" top="0.78740157480314965" bottom="0.78740157480314965" header="0" footer="0"/>
  <pageSetup paperSize="9" orientation="portrait"/>
  <headerFooter>
    <oddHeader>&amp;CPágina &amp;P&amp;RPlanilha de cálculo de pontuação - PPGO/UFPel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2025-12-19T17:40:28Z</dcterms:created>
  <dcterms:modified xsi:type="dcterms:W3CDTF">2025-12-19T17:40:28Z</dcterms:modified>
</cp:coreProperties>
</file>