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0"/>
  </bookViews>
  <sheets>
    <sheet state="visible" name="PPGO UFPEL Planilha - Currículo" sheetId="1" r:id="rId4"/>
  </sheets>
  <definedNames>
    <definedName name="_FilterDatabase" localSheetId="0">'PPGO UFPEL Planilha - Currículo'!$U$21:$U$22</definedName>
    <definedName name="Print_Area" localSheetId="0">'PPGO UFPEL Planilha - Currículo'!$A$1:$T$158</definedName>
  </definedNames>
</workbook>
</file>

<file path=xl/sharedStrings.xml><?xml version="1.0" encoding="utf-8"?>
<sst xmlns="http://schemas.openxmlformats.org/spreadsheetml/2006/main">
  <si>
    <t>Mestrado</t>
  </si>
  <si>
    <t>Doutorado</t>
  </si>
  <si>
    <t>Pontos</t>
  </si>
  <si>
    <t>pontos</t>
  </si>
  <si>
    <t>Média</t>
  </si>
  <si>
    <t>No. de pontos</t>
  </si>
  <si>
    <t>No. de semestres</t>
  </si>
  <si>
    <t>E.M.</t>
  </si>
  <si>
    <t>Tipo de atividade</t>
  </si>
  <si>
    <t>E.S.s.</t>
  </si>
  <si>
    <t>Documento no.</t>
  </si>
  <si>
    <t>E.S.p.</t>
  </si>
  <si>
    <t>No. de conceitos</t>
  </si>
  <si>
    <t>A</t>
  </si>
  <si>
    <t>B</t>
  </si>
  <si>
    <t>C</t>
  </si>
  <si>
    <t>D</t>
  </si>
  <si>
    <t>E/R</t>
  </si>
  <si>
    <t>Abrangência</t>
  </si>
  <si>
    <t>Nac.</t>
  </si>
  <si>
    <t>Int.</t>
  </si>
  <si>
    <t>Autoria</t>
  </si>
  <si>
    <t>1o.</t>
  </si>
  <si>
    <t>2o.</t>
  </si>
  <si>
    <t>Fator</t>
  </si>
  <si>
    <t>Tipo</t>
  </si>
  <si>
    <t>Clique aqui para obter ajuda</t>
  </si>
  <si>
    <t>Especialização</t>
  </si>
  <si>
    <t>Cap.</t>
  </si>
  <si>
    <t>Fed.</t>
  </si>
  <si>
    <t>Est.</t>
  </si>
  <si>
    <t>Mun.</t>
  </si>
  <si>
    <t>Mon.</t>
  </si>
  <si>
    <t>Ext.</t>
  </si>
  <si>
    <t>Máximo</t>
  </si>
  <si>
    <t>Indexador</t>
  </si>
  <si>
    <t>Local</t>
  </si>
  <si>
    <t>Liv.</t>
  </si>
  <si>
    <t>Pontos excedentes</t>
  </si>
  <si>
    <t>Multiplicador</t>
  </si>
  <si>
    <t>No. de meses</t>
  </si>
  <si>
    <t>Excedentes</t>
  </si>
  <si>
    <t>Qualis</t>
  </si>
  <si>
    <t>3o.</t>
  </si>
  <si>
    <t>2 Atividades científicas e técnicas  (máximo 55 pontos)</t>
  </si>
  <si>
    <t>2.3 Monografia ou Trabalho de Conclusão</t>
  </si>
  <si>
    <t>3 Atividades relacionadas ao ensino (máximo 15 pontos)</t>
  </si>
  <si>
    <t>4 Atividades profissionais (máximo 10 pontos)</t>
  </si>
  <si>
    <t>2.3 Congressos e Simpósios</t>
  </si>
  <si>
    <t>fx.1</t>
  </si>
  <si>
    <t>fx.2</t>
  </si>
  <si>
    <t>fx.3</t>
  </si>
  <si>
    <t>Ass:</t>
  </si>
  <si>
    <t>________________________________________________________</t>
  </si>
  <si>
    <t>Total geral de pontos</t>
  </si>
  <si>
    <t>Pontuação final</t>
  </si>
  <si>
    <t>1 Títulos acadêmicos (máximo 20 pontos)</t>
  </si>
  <si>
    <t>Estágio public.</t>
  </si>
  <si>
    <t>2.3.3 Resumos expandidos e Trabalhos completos em anais</t>
  </si>
  <si>
    <t>2.2 Publicação de livros e capítulos de livros</t>
  </si>
  <si>
    <t xml:space="preserve">2.5 Atividades científicas e técnicas </t>
  </si>
  <si>
    <t>3.1 Monitoria, Docência em Curso de Extensão, Prof. Ensino Médio, Prof. Ensino Superior Substituto, Prof. Ensino Superior Permanente</t>
  </si>
  <si>
    <t>2.5.2 Aperfeiçoamento científico</t>
  </si>
  <si>
    <t>2.5.3 Intercâmbio científico no exterior</t>
  </si>
  <si>
    <t>2.5.1 Atividade de iniciação científica ou equivalente (durante a graduação)</t>
  </si>
  <si>
    <t>3.2 Desempenho acadêmico</t>
  </si>
  <si>
    <t>4.4 Representação discente</t>
  </si>
  <si>
    <t>4.5 Participação em congressos, simpósios e outros eventos</t>
  </si>
  <si>
    <t>4.6 Aprovação em línguas estrangeiras</t>
  </si>
  <si>
    <t>4.7 Cursos de línguas estrangeiras</t>
  </si>
  <si>
    <t>4.8 Aprovação em concurso público</t>
  </si>
  <si>
    <r>
      <t xml:space="preserve">2.6 </t>
    </r>
    <r>
      <rPr>
        <rFont val="Arial"/>
        <charset val="0"/>
        <family val="2"/>
        <i/>
        <color rgb="FF000000"/>
        <sz val="10"/>
      </rPr>
      <t>Premiação em eventos científicos</t>
    </r>
  </si>
  <si>
    <t>4.3 Membro de organização/coordenação de cursos, palestras e outros eventos</t>
  </si>
  <si>
    <t>4.2 Participação em cursos extracurriculares</t>
  </si>
  <si>
    <t>4.1 Estágios extracurriculares</t>
  </si>
  <si>
    <t>2.3.2 Resumos em anais</t>
  </si>
  <si>
    <t>2.3.1 Palestrante em eventos científicos</t>
  </si>
  <si>
    <t>2.4 Apresentação de trabalho (oral ou painel)</t>
  </si>
  <si>
    <t>4.9 Atividade profissional e (co-)orientações</t>
  </si>
  <si>
    <t>Nome do candidato:</t>
  </si>
  <si>
    <t>Orientadores:</t>
  </si>
  <si>
    <t>Nível:</t>
  </si>
  <si>
    <t>Área:</t>
  </si>
  <si>
    <t>Atesto que as afirmações inseridas por mim nesta planilha são verdadeiras.</t>
  </si>
  <si>
    <t>Pontuação excedente</t>
  </si>
  <si>
    <t>Pontuação parcial</t>
  </si>
  <si>
    <t>Link para lista Qualis/Capes:</t>
  </si>
  <si>
    <t>2.1 Publicações em periódicos e Patentes</t>
  </si>
  <si>
    <t>Ênfase:</t>
  </si>
  <si>
    <t>Publ.</t>
  </si>
  <si>
    <t>Aceito</t>
  </si>
  <si>
    <t>PPGO - Planilha de seleção ingresso 2023/1</t>
  </si>
  <si>
    <t>F</t>
  </si>
  <si>
    <t>Doutorado Reg. dif.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</si>
  <si>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</si>
  <si>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</si>
  <si>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</si>
  <si>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</si>
  <si>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</si>
  <si>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</si>
  <si>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</si>
  <si>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</si>
  <si>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</si>
  <si>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</si>
  <si>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</si>
  <si>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</si>
  <si>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</si>
  <si>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</si>
  <si>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</si>
  <si>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</si>
  <si>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</si>
  <si>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</si>
  <si>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</si>
  <si>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</si>
  <si>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</si>
  <si>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</si>
  <si>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</si>
  <si>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</si>
  <si>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</si>
  <si>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</si>
  <si>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</si>
  <si>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</si>
  <si>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</si>
  <si>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</si>
  <si>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</si>
  <si>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</si>
  <si>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</si>
  <si>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</si>
  <si>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</si>
  <si>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</si>
  <si>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</si>
  <si>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</si>
  <si>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</si>
  <si>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</si>
  <si>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</si>
  <si>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</si>
  <si>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</si>
  <si>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</si>
  <si>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</si>
  <si>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</si>
  <si>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</si>
  <si>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</si>
  <si>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</si>
  <si>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</si>
  <si>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</si>
  <si>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</si>
  <si>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</si>
  <si>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</si>
  <si>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Publ.</t>
  </si>
  <si>
    <t>Aceito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</si>
  <si>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</si>
  <si>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</si>
  <si>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</si>
  <si>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</si>
  <si>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</si>
  <si>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</si>
  <si>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</si>
  <si>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</si>
  <si>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</si>
  <si>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</si>
  <si>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</si>
  <si>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</si>
  <si>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</si>
  <si>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</si>
  <si>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</si>
  <si>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</si>
  <si>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</si>
  <si>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</si>
  <si>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</si>
  <si>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</si>
  <si>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</si>
  <si>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</si>
  <si>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</si>
  <si>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</si>
  <si>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</si>
  <si>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</si>
  <si>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</si>
  <si>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</si>
  <si>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</si>
  <si>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</si>
  <si>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</si>
  <si>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</si>
  <si>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</si>
  <si>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</si>
  <si>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</si>
  <si>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</si>
  <si>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</si>
  <si>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</si>
  <si>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</si>
  <si>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fx.1</t>
  </si>
  <si>
    <t>fx.2</t>
  </si>
  <si>
    <t>fx.3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</si>
  <si>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</si>
  <si>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</si>
  <si>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</si>
  <si>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</si>
  <si>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</si>
  <si>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</si>
  <si>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</si>
  <si>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</si>
  <si>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</si>
  <si>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</si>
  <si>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</si>
  <si>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</si>
  <si>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</si>
  <si>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</si>
  <si>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</si>
  <si>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</si>
  <si>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</si>
  <si>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</si>
  <si>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</si>
  <si>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</si>
  <si>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</si>
  <si>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</si>
  <si>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</si>
  <si>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</si>
  <si>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</si>
  <si>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</si>
  <si>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</si>
  <si>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</si>
  <si>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</si>
  <si>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</si>
  <si>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</si>
  <si>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</si>
  <si>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</si>
  <si>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</si>
  <si>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</si>
  <si>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</si>
  <si>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</si>
  <si>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</si>
  <si>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</si>
  <si>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1o.</t>
  </si>
  <si>
    <t>2o.</t>
  </si>
  <si>
    <t>3o.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</si>
  <si>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</si>
  <si>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</si>
  <si>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</si>
  <si>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</si>
  <si>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</si>
  <si>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</si>
  <si>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</si>
  <si>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</si>
  <si>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</si>
  <si>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</si>
  <si>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</si>
  <si>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</si>
  <si>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</si>
  <si>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</si>
  <si>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</si>
  <si>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</si>
  <si>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</si>
  <si>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</si>
  <si>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</si>
  <si>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</si>
  <si>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</si>
  <si>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</si>
  <si>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</si>
  <si>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</si>
  <si>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</si>
  <si>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</si>
  <si>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Int.</t>
  </si>
  <si>
    <t>Nac.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</si>
  <si>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</si>
  <si>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</si>
  <si>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</si>
  <si>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</si>
  <si>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</si>
  <si>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</si>
  <si>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</si>
  <si>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</si>
  <si>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</si>
  <si>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</si>
  <si>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</si>
  <si>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</si>
  <si>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</si>
  <si>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</si>
  <si>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</si>
  <si>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</si>
  <si>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</si>
  <si>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</si>
  <si>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</si>
  <si>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</si>
  <si>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</si>
  <si>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</si>
  <si>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</si>
  <si>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</si>
  <si>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</si>
  <si>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</si>
  <si>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Liv.</t>
  </si>
  <si>
    <t>Cap.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</si>
  <si>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</si>
  <si>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</si>
  <si>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</si>
  <si>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</si>
  <si>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</si>
  <si>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</si>
  <si>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</si>
  <si>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</si>
  <si>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</si>
  <si>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</si>
  <si>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</si>
  <si>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</si>
  <si>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</si>
  <si>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</si>
  <si>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</si>
  <si>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</si>
  <si>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</si>
  <si>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</si>
  <si>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</si>
  <si>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</si>
  <si>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</si>
  <si>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</si>
  <si>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</si>
  <si>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</si>
  <si>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</si>
  <si>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</si>
  <si>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</si>
  <si>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</si>
  <si>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</si>
  <si>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</si>
  <si>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</si>
  <si>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</si>
  <si>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</si>
  <si>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</si>
  <si>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</si>
  <si>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</si>
  <si>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</si>
  <si>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</si>
  <si>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</si>
  <si>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</si>
  <si>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</si>
  <si>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</si>
  <si>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</si>
  <si>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</si>
  <si>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</si>
  <si>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</si>
  <si>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</si>
  <si>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</si>
  <si>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</si>
  <si>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</si>
  <si>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</si>
  <si>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</si>
  <si>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</si>
  <si>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</si>
  <si>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</si>
  <si>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</si>
  <si>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</si>
  <si>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</si>
  <si>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</si>
  <si>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</si>
  <si>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</si>
  <si>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</si>
  <si>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</si>
  <si>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</si>
  <si>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</si>
  <si>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</si>
  <si>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</si>
  <si>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</si>
  <si>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</si>
  <si>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</si>
  <si>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</si>
  <si>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</si>
  <si>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</si>
  <si>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</si>
  <si>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</si>
  <si>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</si>
  <si>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</si>
  <si>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</si>
  <si>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</si>
  <si>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</si>
  <si>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</si>
  <si>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</si>
  <si>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</si>
  <si>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</si>
  <si>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</si>
  <si>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</si>
  <si>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</si>
  <si>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</si>
  <si>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</si>
  <si>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</si>
  <si>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</si>
  <si>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</si>
  <si>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</si>
  <si>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</si>
  <si>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</si>
  <si>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</si>
  <si>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</si>
  <si>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</si>
  <si>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</si>
  <si>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</si>
  <si>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</si>
  <si>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</si>
  <si>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</si>
  <si>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</si>
  <si>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</si>
  <si>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</si>
  <si>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</si>
  <si>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</si>
  <si>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</si>
  <si>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</si>
  <si>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</si>
  <si>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</si>
  <si>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</si>
  <si>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</si>
  <si>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</si>
  <si>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</si>
  <si>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</si>
  <si>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</si>
  <si>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</si>
  <si>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</si>
  <si>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</si>
  <si>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</si>
  <si>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</si>
  <si>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</si>
  <si>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</si>
  <si>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</si>
  <si>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</si>
  <si>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</si>
  <si>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</si>
  <si>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</si>
  <si>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</si>
  <si>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</si>
  <si>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</si>
  <si>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</si>
  <si>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</si>
  <si>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</si>
  <si>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</si>
  <si>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</si>
  <si>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</si>
  <si>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</si>
  <si>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</si>
  <si>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</si>
  <si>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</si>
  <si>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</si>
  <si>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</si>
  <si>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</si>
  <si>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</si>
  <si>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</si>
  <si>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</si>
  <si>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</si>
  <si>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</si>
  <si>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E/R</t>
  </si>
  <si>
    <t>Nac.</t>
  </si>
  <si>
    <t>Int.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</si>
  <si>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</si>
  <si>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</si>
  <si>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</si>
  <si>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</si>
  <si>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</si>
  <si>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</si>
  <si>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</si>
  <si>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</si>
  <si>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</si>
  <si>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</si>
  <si>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</si>
  <si>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</si>
  <si>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</si>
  <si>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</si>
  <si>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</si>
  <si>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</si>
  <si>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</si>
  <si>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</si>
  <si>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</si>
  <si>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</si>
  <si>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</si>
  <si>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</si>
  <si>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</si>
  <si>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</si>
  <si>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</si>
  <si>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</si>
  <si>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1o.</t>
  </si>
  <si>
    <t>2o.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</si>
  <si>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</si>
  <si>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</si>
  <si>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</si>
  <si>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</si>
  <si>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</si>
  <si>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</si>
  <si>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</si>
  <si>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</si>
  <si>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</si>
  <si>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</si>
  <si>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</si>
  <si>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</si>
  <si>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</si>
  <si>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</si>
  <si>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</si>
  <si>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</si>
  <si>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</si>
  <si>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</si>
  <si>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</si>
  <si>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</si>
  <si>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</si>
  <si>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</si>
  <si>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</si>
  <si>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</si>
  <si>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</si>
  <si>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</si>
  <si>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</si>
  <si>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</si>
  <si>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</si>
  <si>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</si>
  <si>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</si>
  <si>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</si>
  <si>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</si>
  <si>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</si>
  <si>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</si>
  <si>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</si>
  <si>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</si>
  <si>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</si>
  <si>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</si>
  <si>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</si>
  <si>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</si>
  <si>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</si>
  <si>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</si>
  <si>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</si>
  <si>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</si>
  <si>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</si>
  <si>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</si>
  <si>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</si>
  <si>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</si>
  <si>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</si>
  <si>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</si>
  <si>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</si>
  <si>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</si>
  <si>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</si>
  <si>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</si>
  <si>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</si>
  <si>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</si>
  <si>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</si>
  <si>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</si>
  <si>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</si>
  <si>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</si>
  <si>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</si>
  <si>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</si>
  <si>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</si>
  <si>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</si>
  <si>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E.S.s.</t>
  </si>
  <si>
    <t>E.S.p.</t>
  </si>
  <si>
    <t>Mon.</t>
  </si>
  <si>
    <t>Ext.</t>
  </si>
  <si>
    <t>E.M.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</si>
  <si>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</si>
  <si>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</si>
  <si>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</si>
  <si>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</si>
  <si>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</si>
  <si>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</si>
  <si>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</si>
  <si>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</si>
  <si>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</si>
  <si>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</si>
  <si>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</si>
  <si>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</si>
  <si>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</si>
  <si>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</si>
  <si>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</si>
  <si>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</si>
  <si>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</si>
  <si>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</si>
  <si>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</si>
  <si>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</si>
  <si>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</si>
  <si>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</si>
  <si>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</si>
  <si>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</si>
  <si>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</si>
  <si>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</si>
  <si>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</si>
  <si>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Fed.</t>
  </si>
  <si>
    <t>Est.</t>
  </si>
  <si>
    <t>Mun.</t>
  </si>
  <si>
    <t>PPGO - Planilha bolsa PDI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</si>
</sst>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9" mc:Ignorable="x14ac">
  <numFmts count="9">
    <numFmt numFmtId="5" formatCode="&quot;$&quot;#,##0;\-&quot;$&quot;#,##0"/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  <numFmt numFmtId="44" formatCode="_-&quot;$&quot;* #,##0.00_-;\-&quot;$&quot;* #,##0.00_-;_-&quot;$&quot;* &quot;-&quot;??_-;_-@_-"/>
    <numFmt numFmtId="164" formatCode="0.0"/>
  </numFmts>
  <fonts count="42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color rgb="FF000000"/>
      <sz val="8"/>
    </font>
    <font>
      <name val="Arial"/>
      <charset val="0"/>
      <family val="2"/>
      <b/>
      <color rgb="FF000000"/>
      <sz val="8"/>
    </font>
    <font>
      <name val="Arial"/>
      <charset val="0"/>
      <family val="2"/>
      <color rgb="FF000000"/>
      <sz val="6"/>
    </font>
    <font>
      <name val="Arial"/>
      <charset val="0"/>
      <color rgb="FF000000"/>
      <sz val="10"/>
    </font>
    <font>
      <name val="Arial"/>
      <charset val="0"/>
      <color rgb="FF0000FF"/>
      <sz val="10"/>
      <u val="single"/>
    </font>
    <font>
      <name val="Tahoma"/>
      <charset val="0"/>
      <color rgb="FF000000"/>
      <sz val="8"/>
    </font>
    <font>
      <name val="Tahoma"/>
      <charset val="0"/>
      <b/>
      <color rgb="FF000000"/>
      <sz val="8"/>
    </font>
    <font>
      <name val="Arial"/>
      <charset val="0"/>
      <family val="2"/>
      <b/>
      <color rgb="FFFFFFFF"/>
      <sz val="10"/>
    </font>
    <font>
      <name val="Arial"/>
      <charset val="0"/>
      <family val="2"/>
      <b/>
      <color rgb="FFFFFFFF"/>
      <sz val="8"/>
    </font>
    <font>
      <name val="Arial"/>
      <charset val="0"/>
      <family val="2"/>
      <color rgb="FF000000"/>
      <sz val="8"/>
    </font>
    <font>
      <name val="Arial"/>
      <charset val="0"/>
      <family val="2"/>
      <i/>
      <color rgb="FF000000"/>
      <sz val="10"/>
    </font>
    <font>
      <name val="Arial"/>
      <charset val="0"/>
      <family val="2"/>
      <color rgb="FF000000"/>
      <sz val="7"/>
    </font>
    <font>
      <name val="Tahoma"/>
      <charset val="0"/>
      <family val="2"/>
      <b/>
      <color rgb="FF000000"/>
      <sz val="8"/>
      <u val="single"/>
    </font>
    <font>
      <name val="Tahoma"/>
      <charset val="0"/>
      <family val="2"/>
      <b/>
      <color rgb="FF000000"/>
      <sz val="7"/>
    </font>
    <font>
      <name val="Arial"/>
      <charset val="0"/>
      <family val="2"/>
      <color rgb="FF000000"/>
      <sz val="9"/>
    </font>
    <font>
      <name val="Arial"/>
      <charset val="0"/>
      <family val="2"/>
      <color rgb="FF000000"/>
      <sz val="10"/>
    </font>
    <font>
      <name val="Tahoma"/>
      <charset val="0"/>
      <family val="2"/>
      <b/>
      <color rgb="FF000000"/>
      <sz val="10"/>
    </font>
    <font>
      <name val="Tahoma"/>
      <charset val="0"/>
      <family val="2"/>
      <color rgb="FF000000"/>
      <sz val="10"/>
    </font>
    <font>
      <name val="Arial"/>
      <charset val="0"/>
      <color rgb="FF800080"/>
      <sz val="10"/>
      <u val="single"/>
    </font>
    <font>
      <name val="Cambria"/>
      <charset val="0"/>
      <family val="2"/>
      <color rgb="FF333399"/>
      <sz val="18"/>
    </font>
    <font>
      <name val="Calibri"/>
      <charset val="0"/>
      <family val="2"/>
      <b/>
      <color rgb="FF333399"/>
      <sz val="15"/>
    </font>
    <font>
      <name val="Calibri"/>
      <charset val="0"/>
      <family val="2"/>
      <b/>
      <color rgb="FF333399"/>
      <sz val="13"/>
    </font>
    <font>
      <name val="Calibri"/>
      <charset val="0"/>
      <family val="2"/>
      <b/>
      <color rgb="FF333399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color rgb="FFFF00FF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b/>
      <color rgb="FF333333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color rgb="FFFF0000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000000"/>
      <sz val="11"/>
    </font>
    <font>
      <name val="Segoe UI"/>
      <charset val="0"/>
      <family val="2"/>
      <color rgb="FF000000"/>
      <sz val="8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8080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rgb="FF33CCCC"/>
      </patternFill>
    </fill>
    <fill>
      <patternFill patternType="solid">
        <fgColor rgb="FF808000"/>
      </patternFill>
    </fill>
    <fill>
      <patternFill patternType="solid">
        <fgColor rgb="FF666699"/>
      </patternFill>
    </fill>
    <fill>
      <patternFill patternType="solid">
        <fgColor rgb="FFFF6600"/>
      </patternFill>
    </fill>
    <fill>
      <patternFill patternType="solid">
        <fgColor rgb="FFFF99CC"/>
      </patternFill>
    </fill>
    <fill>
      <patternFill patternType="solid">
        <fgColor rgb="FF969696"/>
      </patternFill>
    </fill>
    <fill>
      <patternFill patternType="solid">
        <fgColor rgb="FFCCFFCC"/>
      </patternFill>
    </fill>
    <fill>
      <patternFill patternType="solid">
        <fgColor rgb="FF808080"/>
      </patternFill>
    </fill>
    <fill>
      <patternFill patternType="solid">
        <fgColor rgb="FF000000"/>
      </patternFill>
    </fill>
  </fills>
  <borders count="65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CC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33CC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CCCC"/>
      </top>
      <bottom style="double">
        <color rgb="FF33CC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ck">
        <color rgb="FFC0C0C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thick">
        <color rgb="FFC0C0C0"/>
      </right>
      <top style="thick">
        <color rgb="FFC0C0C0"/>
      </top>
      <bottom style="thick">
        <color rgb="FFC0C0C0"/>
      </bottom>
      <diagonal style="none">
        <color rgb="FF000000"/>
      </diagonal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 style="none">
        <color rgb="FF000000"/>
      </diagonal>
    </border>
    <border>
      <left style="thick">
        <color rgb="FFC0C0C0"/>
      </left>
      <right style="none">
        <color rgb="FF000000"/>
      </right>
      <top style="thick">
        <color rgb="FFC0C0C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ck">
        <color rgb="FFC0C0C0"/>
      </top>
      <bottom style="none">
        <color rgb="FF000000"/>
      </bottom>
      <diagonal style="none">
        <color rgb="FF000000"/>
      </diagonal>
    </border>
    <border>
      <left style="thick">
        <color rgb="FFFFCC99"/>
      </left>
      <right style="thick">
        <color rgb="FFFFCC99"/>
      </right>
      <top style="thick">
        <color rgb="FFFFCC99"/>
      </top>
      <bottom style="thick">
        <color rgb="FFFFCC99"/>
      </bottom>
      <diagonal style="none">
        <color rgb="FF000000"/>
      </diagonal>
    </border>
    <border>
      <left style="thick">
        <color rgb="FFC0C0C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thick">
        <color rgb="FFC0C0C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C0C0C0"/>
      </left>
      <right style="none">
        <color rgb="FF000000"/>
      </right>
      <top style="thick">
        <color rgb="FFC0C0C0"/>
      </top>
      <bottom style="thick">
        <color rgb="FFC0C0C0"/>
      </bottom>
      <diagonal style="none">
        <color rgb="FF000000"/>
      </diagonal>
    </border>
    <border>
      <left style="thick">
        <color rgb="FFFFCC99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FFCC99"/>
      </left>
      <right style="thick">
        <color rgb="FFFFCC99"/>
      </right>
      <top style="none">
        <color rgb="FF000000"/>
      </top>
      <bottom style="thick">
        <color rgb="FFFFCC99"/>
      </bottom>
      <diagonal style="none">
        <color rgb="FF000000"/>
      </diagonal>
    </border>
    <border>
      <left style="thick">
        <color rgb="FFCCFFCC"/>
      </left>
      <right style="thick">
        <color rgb="FFCCFFCC"/>
      </right>
      <top style="thick">
        <color rgb="FFCCFFCC"/>
      </top>
      <bottom style="thick">
        <color rgb="FFCCFFCC"/>
      </bottom>
      <diagonal style="none">
        <color rgb="FF000000"/>
      </diagonal>
    </border>
    <border>
      <left style="thick">
        <color rgb="FFCCFFCC"/>
      </left>
      <right style="none">
        <color rgb="FF000000"/>
      </right>
      <top style="thick">
        <color rgb="FFCCFFCC"/>
      </top>
      <bottom style="thick">
        <color rgb="FFCCFFCC"/>
      </bottom>
      <diagonal style="none">
        <color rgb="FF000000"/>
      </diagonal>
    </border>
    <border>
      <left style="thick">
        <color rgb="FFCCFFCC"/>
      </left>
      <right style="thick">
        <color rgb="FFCCFFCC"/>
      </right>
      <top style="none">
        <color rgb="FF000000"/>
      </top>
      <bottom style="thick">
        <color rgb="FFCCFFCC"/>
      </bottom>
      <diagonal style="none">
        <color rgb="FF000000"/>
      </diagonal>
    </border>
    <border>
      <left style="none">
        <color rgb="FF000000"/>
      </left>
      <right style="thick">
        <color rgb="FFCCFFCC"/>
      </right>
      <top style="thick">
        <color rgb="FFCCFFCC"/>
      </top>
      <bottom style="thick">
        <color rgb="FFCCFFCC"/>
      </bottom>
      <diagonal style="none">
        <color rgb="FF000000"/>
      </diagonal>
    </border>
    <border>
      <left style="thick">
        <color rgb="FFCCFFCC"/>
      </left>
      <right style="thick">
        <color rgb="FFCCFFCC"/>
      </right>
      <top style="thick">
        <color rgb="FFCCFFCC"/>
      </top>
      <bottom style="none">
        <color rgb="FF000000"/>
      </bottom>
      <diagonal style="none">
        <color rgb="FF000000"/>
      </diagonal>
    </border>
    <border>
      <left style="thick">
        <color rgb="FFCCFFCC"/>
      </left>
      <right style="none">
        <color rgb="FF000000"/>
      </right>
      <top style="thick">
        <color rgb="FFCCFFCC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ck">
        <color rgb="FFCCFFCC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CCFFCC"/>
      </right>
      <top style="thick">
        <color rgb="FFCCFFCC"/>
      </top>
      <bottom style="none">
        <color rgb="FF000000"/>
      </bottom>
      <diagonal style="none">
        <color rgb="FF000000"/>
      </diagonal>
    </border>
    <border>
      <left style="thick">
        <color rgb="FFCCFFCC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FFCC99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CCFFCC"/>
      </left>
      <right style="none">
        <color rgb="FF000000"/>
      </right>
      <top style="none">
        <color rgb="FF000000"/>
      </top>
      <bottom style="thick">
        <color rgb="FFCCFF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CFFCC"/>
      </bottom>
      <diagonal style="none">
        <color rgb="FF000000"/>
      </diagonal>
    </border>
    <border>
      <left style="none">
        <color rgb="FF000000"/>
      </left>
      <right style="thick">
        <color rgb="FFFFCC99"/>
      </right>
      <top style="none">
        <color rgb="FF000000"/>
      </top>
      <bottom style="thick">
        <color rgb="FFCCFFCC"/>
      </bottom>
      <diagonal style="none">
        <color rgb="FF000000"/>
      </diagonal>
    </border>
    <border>
      <left style="thick">
        <color rgb="FFFFCC99"/>
      </left>
      <right style="thick">
        <color rgb="FFCCFFCC"/>
      </right>
      <top style="thick">
        <color rgb="FFCCFFCC"/>
      </top>
      <bottom style="thick">
        <color rgb="FFCCFFCC"/>
      </bottom>
      <diagonal style="none">
        <color rgb="FF000000"/>
      </diagonal>
    </border>
    <border>
      <left style="thick">
        <color rgb="FFFFCC99"/>
      </left>
      <right style="thick">
        <color rgb="FFCCFFCC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C0C0C0"/>
      </left>
      <right style="none">
        <color rgb="FF000000"/>
      </right>
      <top style="medium">
        <color rgb="FFC0C0C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>
        <color rgb="FFC0C0C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C0C0C0"/>
      </right>
      <top style="medium">
        <color rgb="FFC0C0C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medium">
        <color rgb="FFC0C0C0"/>
      </right>
      <top style="none">
        <color rgb="FF00000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>
        <color rgb="FFC0C0C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medium">
        <color rgb="FFC0C0C0"/>
      </right>
      <top style="medium">
        <color rgb="FFC0C0C0"/>
      </top>
      <bottom style="medium">
        <color rgb="FFC0C0C0"/>
      </bottom>
      <diagonal style="none">
        <color rgb="FF000000"/>
      </diagonal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 style="none">
        <color rgb="FF000000"/>
      </diagonal>
    </border>
    <border>
      <left style="medium">
        <color rgb="FFC0C0C0"/>
      </left>
      <right style="medium">
        <color rgb="FFC0C0C0"/>
      </right>
      <top style="medium">
        <color rgb="FFC0C0C0"/>
      </top>
      <bottom style="none">
        <color rgb="FF000000"/>
      </bottom>
      <diagonal style="none">
        <color rgb="FF000000"/>
      </diagonal>
    </border>
    <border>
      <left style="medium">
        <color rgb="FFC0C0C0"/>
      </left>
      <right style="medium">
        <color rgb="FFC0C0C0"/>
      </right>
      <top style="none">
        <color rgb="FF00000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medium">
        <color rgb="FFC0C0C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C0C0C0"/>
      </right>
      <top style="none">
        <color rgb="FF00000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>
        <color rgb="FFC0C0C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medium">
        <color rgb="FFC0C0C0"/>
      </right>
      <top style="medium">
        <color rgb="FFC0C0C0"/>
      </top>
      <bottom style="thick">
        <color rgb="FFC0C0C0"/>
      </bottom>
      <diagonal style="none">
        <color rgb="FF000000"/>
      </diagonal>
    </border>
    <border>
      <left style="medium">
        <color rgb="FFC0C0C0"/>
      </left>
      <right style="none">
        <color rgb="FF000000"/>
      </right>
      <top style="thick">
        <color rgb="FFC0C0C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ck">
        <color rgb="FFC0C0C0"/>
      </top>
      <bottom style="medium">
        <color rgb="FFC0C0C0"/>
      </bottom>
      <diagonal style="none">
        <color rgb="FF000000"/>
      </diagonal>
    </border>
    <border>
      <left style="thick">
        <color rgb="FFC0C0C0"/>
      </left>
      <right style="thick">
        <color rgb="FFC0C0C0"/>
      </right>
      <top style="thick">
        <color rgb="FFC0C0C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medium">
        <color rgb="FFC0C0C0"/>
      </right>
      <top style="thick">
        <color rgb="FFC0C0C0"/>
      </top>
      <bottom style="medium">
        <color rgb="FFC0C0C0"/>
      </bottom>
      <diagonal style="none">
        <color rgb="FF000000"/>
      </diagonal>
    </border>
    <border>
      <left style="thick">
        <color rgb="FFFFCC99"/>
      </left>
      <right style="none">
        <color rgb="FF000000"/>
      </right>
      <top style="thick">
        <color rgb="FFCCFFCC"/>
      </top>
      <bottom style="thick">
        <color rgb="FFCCFFCC"/>
      </bottom>
      <diagonal style="none">
        <color rgb="FF000000"/>
      </diagonal>
    </border>
    <border>
      <left style="thick">
        <color rgb="FFFFCC99"/>
      </left>
      <right style="none">
        <color rgb="FF000000"/>
      </right>
      <top style="thick">
        <color rgb="FFFFCC99"/>
      </top>
      <bottom style="thick">
        <color rgb="FFFFCC99"/>
      </bottom>
      <diagonal style="none">
        <color rgb="FF000000"/>
      </diagonal>
    </border>
    <border>
      <left style="none">
        <color rgb="FF000000"/>
      </left>
      <right style="thick">
        <color rgb="FFFFCC99"/>
      </right>
      <top style="thick">
        <color rgb="FFFFCC99"/>
      </top>
      <bottom style="thick">
        <color rgb="FFFFCC99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ck">
        <color rgb="FFC0C0C0"/>
      </top>
      <bottom style="thick">
        <color rgb="FFC0C0C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ck">
        <color rgb="FFC0C0C0"/>
      </top>
      <bottom style="thick">
        <color rgb="FFC0C0C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medium">
        <color rgb="FFC0C0C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C0C0C0"/>
      </left>
      <right style="none">
        <color rgb="FF000000"/>
      </right>
      <top style="none">
        <color rgb="FF00000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thick">
        <color rgb="FFFFCC99"/>
      </right>
      <top style="thick">
        <color rgb="FFCCFFCC"/>
      </top>
      <bottom style="thick">
        <color rgb="FFCCFFCC"/>
      </bottom>
      <diagonal style="none">
        <color rgb="FF000000"/>
      </diagonal>
    </border>
    <border>
      <left style="medium">
        <color rgb="FFC0C0C0"/>
      </left>
      <right style="none">
        <color rgb="FF000000"/>
      </right>
      <top style="medium">
        <color rgb="FFC0C0C0"/>
      </top>
      <bottom style="medium">
        <color rgb="FFC0C0C0"/>
      </bottom>
      <diagonal style="none">
        <color rgb="FF000000"/>
      </diagonal>
    </border>
    <border>
      <left style="none">
        <color rgb="FF000000"/>
      </left>
      <right style="thick">
        <color rgb="FFC0C0C0"/>
      </right>
      <top style="none">
        <color rgb="FF000000"/>
      </top>
      <bottom style="thick">
        <color rgb="FFC0C0C0"/>
      </bottom>
      <diagonal style="none">
        <color rgb="FF000000"/>
      </diagonal>
    </border>
  </borders>
  <cellStyleXfs count="6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0" fillId="2" borderId="0" xfId="0" applyFont="1" applyFill="1"/>
    <xf numFmtId="0" fontId="40" fillId="3" borderId="0" xfId="0" applyFont="1" applyFill="1"/>
    <xf numFmtId="0" fontId="40" fillId="4" borderId="0" xfId="0" applyFont="1" applyFill="1"/>
    <xf numFmtId="0" fontId="40" fillId="2" borderId="0" xfId="0" applyFont="1" applyFill="1"/>
    <xf numFmtId="0" fontId="40" fillId="5" borderId="0" xfId="0" applyFont="1" applyFill="1"/>
    <xf numFmtId="0" fontId="40" fillId="3" borderId="0" xfId="0" applyFont="1" applyFill="1"/>
    <xf numFmtId="0" fontId="40" fillId="6" borderId="0" xfId="0" applyFont="1" applyFill="1"/>
    <xf numFmtId="0" fontId="40" fillId="7" borderId="0" xfId="0" applyFont="1" applyFill="1"/>
    <xf numFmtId="0" fontId="40" fillId="8" borderId="0" xfId="0" applyFont="1" applyFill="1"/>
    <xf numFmtId="0" fontId="40" fillId="6" borderId="0" xfId="0" applyFont="1" applyFill="1"/>
    <xf numFmtId="0" fontId="40" fillId="9" borderId="0" xfId="0" applyFont="1" applyFill="1"/>
    <xf numFmtId="0" fontId="40" fillId="3" borderId="0" xfId="0" applyFont="1" applyFill="1"/>
    <xf numFmtId="0" fontId="40" fillId="10" borderId="0" xfId="0" applyFont="1" applyFill="1"/>
    <xf numFmtId="0" fontId="40" fillId="7" borderId="0" xfId="0" applyFont="1" applyFill="1"/>
    <xf numFmtId="0" fontId="40" fillId="8" borderId="0" xfId="0" applyFont="1" applyFill="1"/>
    <xf numFmtId="0" fontId="40" fillId="6" borderId="0" xfId="0" applyFont="1" applyFill="1"/>
    <xf numFmtId="0" fontId="40" fillId="10" borderId="0" xfId="0" applyFont="1" applyFill="1"/>
    <xf numFmtId="0" fontId="40" fillId="3" borderId="0" xfId="0" applyFont="1" applyFill="1"/>
    <xf numFmtId="0" fontId="39" fillId="10" borderId="0" xfId="0" applyFont="1" applyFill="1"/>
    <xf numFmtId="0" fontId="39" fillId="11" borderId="0" xfId="0" applyFont="1" applyFill="1"/>
    <xf numFmtId="0" fontId="39" fillId="11" borderId="0" xfId="0" applyFont="1" applyFill="1"/>
    <xf numFmtId="0" fontId="39" fillId="12" borderId="0" xfId="0" applyFont="1" applyFill="1"/>
    <xf numFmtId="0" fontId="39" fillId="10" borderId="0" xfId="0" applyFont="1" applyFill="1"/>
    <xf numFmtId="0" fontId="39" fillId="13" borderId="0" xfId="0" applyFont="1" applyFill="1"/>
    <xf numFmtId="0" fontId="29" fillId="14" borderId="0" xfId="0" applyFont="1" applyFill="1"/>
    <xf numFmtId="0" fontId="33" fillId="2" borderId="1" xfId="0" applyFont="1" applyFill="1" applyBorder="1"/>
    <xf numFmtId="0" fontId="35" fillId="15" borderId="2" xfId="0" applyFont="1" applyFill="1" applyBorder="1"/>
    <xf numFmtId="43" fontId="8" fillId="0" borderId="0" xfId="0" applyNumberFormat="1" applyFont="1"/>
    <xf numFmtId="41" fontId="8" fillId="0" borderId="0" xfId="0" applyNumberFormat="1" applyFont="1"/>
    <xf numFmtId="44" fontId="8" fillId="0" borderId="0" xfId="0" applyNumberFormat="1" applyFont="1"/>
    <xf numFmtId="42" fontId="8" fillId="0" borderId="0" xfId="0" applyNumberFormat="1" applyFont="1"/>
    <xf numFmtId="0" fontId="37" fillId="0" borderId="0" xfId="0" applyFont="1"/>
    <xf numFmtId="0" fontId="23" fillId="0" borderId="0" xfId="0" applyFont="1"/>
    <xf numFmtId="0" fontId="28" fillId="16" borderId="0" xfId="0" applyFont="1" applyFill="1"/>
    <xf numFmtId="0" fontId="25" fillId="0" borderId="3" xfId="0" applyFont="1" applyBorder="1"/>
    <xf numFmtId="0" fontId="26" fillId="0" borderId="4" xfId="0" applyFont="1" applyBorder="1"/>
    <xf numFmtId="0" fontId="27" fillId="0" borderId="5" xfId="0" applyFont="1" applyBorder="1"/>
    <xf numFmtId="0" fontId="27" fillId="0" borderId="0" xfId="0" applyFont="1"/>
    <xf numFmtId="0" fontId="9" fillId="0" borderId="0" xfId="0" applyFont="1" applyAlignment="1" applyProtection="1">
      <alignment vertical="top"/>
      <protection locked="0"/>
    </xf>
    <xf numFmtId="0" fontId="31" fillId="3" borderId="1" xfId="0" applyFont="1" applyFill="1" applyBorder="1"/>
    <xf numFmtId="0" fontId="34" fillId="0" borderId="6" xfId="0" applyFont="1" applyBorder="1"/>
    <xf numFmtId="0" fontId="30" fillId="8" borderId="0" xfId="0" applyFont="1" applyFill="1"/>
    <xf numFmtId="0" fontId="8" fillId="4" borderId="7" xfId="0" applyFont="1" applyFill="1" applyBorder="1"/>
    <xf numFmtId="0" fontId="32" fillId="2" borderId="8" xfId="0" applyFont="1" applyFill="1" applyBorder="1"/>
    <xf numFmtId="9" fontId="8" fillId="0" borderId="0" xfId="0" applyNumberFormat="1" applyFont="1"/>
    <xf numFmtId="0" fontId="24" fillId="0" borderId="0" xfId="0" applyFont="1"/>
    <xf numFmtId="0" fontId="38" fillId="0" borderId="9" xfId="0" applyFont="1" applyBorder="1"/>
    <xf numFmtId="0" fontId="36" fillId="0" borderId="0" xfId="0" applyFont="1"/>
  </cellStyleXfs>
  <cellXfs count="178">
    <xf numFmtId="0" fontId="0" fillId="0" borderId="0" xfId="0"/>
    <xf numFmtId="0" fontId="0" fillId="6" borderId="10" xfId="0" applyFill="1" applyBorder="1"/>
    <xf numFmtId="0" fontId="0" fillId="6" borderId="11" xfId="0" applyFill="1" applyBorder="1"/>
    <xf numFmtId="0" fontId="5" fillId="0" borderId="0" xfId="0" applyFont="1"/>
    <xf numFmtId="0" fontId="4" fillId="6" borderId="12" xfId="0" applyFont="1" applyFill="1" applyBorder="1"/>
    <xf numFmtId="0" fontId="0" fillId="6" borderId="12" xfId="0" applyFill="1" applyBorder="1"/>
    <xf numFmtId="0" fontId="4" fillId="6" borderId="13" xfId="0" applyFont="1" applyFill="1" applyBorder="1"/>
    <xf numFmtId="0" fontId="0" fillId="6" borderId="14" xfId="0" applyFill="1" applyBorder="1"/>
    <xf numFmtId="0" fontId="0" fillId="6" borderId="4" xfId="0" applyFill="1" applyBorder="1"/>
    <xf numFmtId="164" fontId="5" fillId="0" borderId="15" xfId="0" applyNumberFormat="1" applyFont="1" applyBorder="1" applyProtection="1">
      <protection locked="0"/>
    </xf>
    <xf numFmtId="164" fontId="5" fillId="0" borderId="15" xfId="0" applyNumberFormat="1" applyFont="1" applyBorder="1" applyAlignment="1" applyProtection="1">
      <alignment horizontal="right"/>
      <protection locked="0"/>
    </xf>
    <xf numFmtId="1" fontId="5" fillId="0" borderId="15" xfId="0" applyNumberFormat="1" applyFont="1" applyBorder="1" applyProtection="1">
      <protection locked="0"/>
    </xf>
    <xf numFmtId="0" fontId="5" fillId="6" borderId="12" xfId="0" applyFont="1" applyFill="1" applyBorder="1" applyAlignment="1">
      <alignment horizontal="right"/>
    </xf>
    <xf numFmtId="0" fontId="0" fillId="6" borderId="10" xfId="0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6" borderId="16" xfId="0" applyFont="1" applyFill="1" applyBorder="1"/>
    <xf numFmtId="0" fontId="0" fillId="17" borderId="4" xfId="0" applyFill="1" applyBorder="1"/>
    <xf numFmtId="0" fontId="12" fillId="17" borderId="4" xfId="0" applyFont="1" applyFill="1" applyBorder="1"/>
    <xf numFmtId="0" fontId="12" fillId="17" borderId="16" xfId="0" applyFont="1" applyFill="1" applyBorder="1"/>
    <xf numFmtId="0" fontId="5" fillId="6" borderId="0" xfId="0" applyFont="1" applyFill="1"/>
    <xf numFmtId="0" fontId="0" fillId="6" borderId="0" xfId="0" applyFill="1"/>
    <xf numFmtId="0" fontId="5" fillId="6" borderId="12" xfId="0" applyFont="1" applyFill="1" applyBorder="1" applyAlignment="1">
      <alignment horizontal="left"/>
    </xf>
    <xf numFmtId="2" fontId="14" fillId="0" borderId="14" xfId="0" applyNumberFormat="1" applyFont="1" applyBorder="1"/>
    <xf numFmtId="0" fontId="14" fillId="6" borderId="14" xfId="0" applyFont="1" applyFill="1" applyBorder="1"/>
    <xf numFmtId="0" fontId="0" fillId="6" borderId="17" xfId="0" applyFill="1" applyBorder="1"/>
    <xf numFmtId="0" fontId="15" fillId="6" borderId="12" xfId="0" applyFont="1" applyFill="1" applyBorder="1"/>
    <xf numFmtId="0" fontId="15" fillId="6" borderId="13" xfId="0" applyFont="1" applyFill="1" applyBorder="1"/>
    <xf numFmtId="0" fontId="15" fillId="6" borderId="18" xfId="0" applyFont="1" applyFill="1" applyBorder="1"/>
    <xf numFmtId="2" fontId="7" fillId="0" borderId="15" xfId="0" applyNumberFormat="1" applyFont="1" applyBorder="1"/>
    <xf numFmtId="0" fontId="5" fillId="18" borderId="0" xfId="0" applyFont="1" applyFill="1"/>
    <xf numFmtId="0" fontId="0" fillId="18" borderId="0" xfId="0" applyFill="1"/>
    <xf numFmtId="0" fontId="0" fillId="18" borderId="0" xfId="0" applyFill="1" applyAlignment="1">
      <alignment wrapText="1"/>
    </xf>
    <xf numFmtId="0" fontId="0" fillId="6" borderId="18" xfId="0" applyFill="1" applyBorder="1"/>
    <xf numFmtId="0" fontId="0" fillId="15" borderId="18" xfId="0" applyFill="1" applyBorder="1"/>
    <xf numFmtId="0" fontId="0" fillId="6" borderId="16" xfId="0" applyFill="1" applyBorder="1" applyAlignment="1">
      <alignment wrapText="1"/>
    </xf>
    <xf numFmtId="164" fontId="5" fillId="16" borderId="0" xfId="0" applyNumberFormat="1" applyFont="1" applyFill="1"/>
    <xf numFmtId="0" fontId="5" fillId="16" borderId="19" xfId="0" applyFont="1" applyFill="1" applyBorder="1"/>
    <xf numFmtId="0" fontId="5" fillId="16" borderId="0" xfId="0" applyFont="1" applyFill="1"/>
    <xf numFmtId="164" fontId="5" fillId="16" borderId="15" xfId="0" applyNumberFormat="1" applyFont="1" applyFill="1" applyBorder="1" applyAlignment="1">
      <alignment horizontal="right"/>
    </xf>
    <xf numFmtId="164" fontId="5" fillId="16" borderId="20" xfId="0" applyNumberFormat="1" applyFont="1" applyFill="1" applyBorder="1" applyAlignment="1">
      <alignment horizontal="right"/>
    </xf>
    <xf numFmtId="164" fontId="5" fillId="16" borderId="15" xfId="0" applyNumberFormat="1" applyFont="1" applyFill="1" applyBorder="1" applyAlignment="1" applyProtection="1">
      <alignment horizontal="right"/>
      <protection locked="0"/>
    </xf>
    <xf numFmtId="0" fontId="5" fillId="16" borderId="21" xfId="0" applyFont="1" applyFill="1" applyBorder="1" applyAlignment="1">
      <alignment horizontal="center"/>
    </xf>
    <xf numFmtId="0" fontId="5" fillId="16" borderId="22" xfId="0" applyFont="1" applyFill="1" applyBorder="1" applyAlignment="1">
      <alignment horizontal="center"/>
    </xf>
    <xf numFmtId="0" fontId="5" fillId="16" borderId="23" xfId="0" applyFont="1" applyFill="1" applyBorder="1" applyAlignment="1">
      <alignment horizontal="center"/>
    </xf>
    <xf numFmtId="0" fontId="5" fillId="16" borderId="21" xfId="0" applyFont="1" applyFill="1" applyBorder="1"/>
    <xf numFmtId="0" fontId="5" fillId="16" borderId="24" xfId="0" applyFont="1" applyFill="1" applyBorder="1" applyAlignment="1">
      <alignment horizontal="center"/>
    </xf>
    <xf numFmtId="0" fontId="5" fillId="16" borderId="25" xfId="0" applyFont="1" applyFill="1" applyBorder="1" applyAlignment="1">
      <alignment horizontal="center"/>
    </xf>
    <xf numFmtId="164" fontId="5" fillId="16" borderId="21" xfId="0" applyNumberFormat="1" applyFont="1" applyFill="1" applyBorder="1"/>
    <xf numFmtId="2" fontId="14" fillId="0" borderId="10" xfId="0" applyNumberFormat="1" applyFont="1" applyBorder="1"/>
    <xf numFmtId="0" fontId="5" fillId="16" borderId="26" xfId="0" applyFont="1" applyFill="1" applyBorder="1"/>
    <xf numFmtId="0" fontId="5" fillId="16" borderId="27" xfId="0" applyFont="1" applyFill="1" applyBorder="1"/>
    <xf numFmtId="0" fontId="5" fillId="16" borderId="28" xfId="0" applyFont="1" applyFill="1" applyBorder="1"/>
    <xf numFmtId="0" fontId="5" fillId="16" borderId="29" xfId="0" applyFont="1" applyFill="1" applyBorder="1"/>
    <xf numFmtId="0" fontId="5" fillId="16" borderId="30" xfId="0" applyFont="1" applyFill="1" applyBorder="1"/>
    <xf numFmtId="0" fontId="5" fillId="16" borderId="31" xfId="0" applyFont="1" applyFill="1" applyBorder="1"/>
    <xf numFmtId="0" fontId="5" fillId="16" borderId="32" xfId="0" applyFont="1" applyFill="1" applyBorder="1"/>
    <xf numFmtId="0" fontId="5" fillId="16" borderId="33" xfId="0" applyFont="1" applyFill="1" applyBorder="1"/>
    <xf numFmtId="164" fontId="5" fillId="0" borderId="21" xfId="0" applyNumberFormat="1" applyFont="1" applyBorder="1"/>
    <xf numFmtId="164" fontId="5" fillId="16" borderId="30" xfId="0" applyNumberFormat="1" applyFont="1" applyFill="1" applyBorder="1"/>
    <xf numFmtId="164" fontId="5" fillId="16" borderId="21" xfId="0" applyNumberFormat="1" applyFont="1" applyFill="1" applyBorder="1" applyAlignment="1">
      <alignment horizontal="center"/>
    </xf>
    <xf numFmtId="2" fontId="5" fillId="16" borderId="27" xfId="0" applyNumberFormat="1" applyFont="1" applyFill="1" applyBorder="1"/>
    <xf numFmtId="0" fontId="14" fillId="6" borderId="18" xfId="0" applyFont="1" applyFill="1" applyBorder="1"/>
    <xf numFmtId="0" fontId="5" fillId="16" borderId="34" xfId="0" applyFont="1" applyFill="1" applyBorder="1" applyAlignment="1">
      <alignment horizontal="center"/>
    </xf>
    <xf numFmtId="0" fontId="8" fillId="6" borderId="18" xfId="0" applyFont="1" applyFill="1" applyBorder="1"/>
    <xf numFmtId="2" fontId="5" fillId="0" borderId="21" xfId="0" applyNumberFormat="1" applyFont="1" applyBorder="1"/>
    <xf numFmtId="164" fontId="5" fillId="0" borderId="24" xfId="0" applyNumberFormat="1" applyFont="1" applyBorder="1"/>
    <xf numFmtId="0" fontId="0" fillId="18" borderId="0" xfId="0" applyFill="1"/>
    <xf numFmtId="0" fontId="7" fillId="18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/>
    </xf>
    <xf numFmtId="0" fontId="0" fillId="2" borderId="0" xfId="0" applyFill="1"/>
    <xf numFmtId="0" fontId="6" fillId="16" borderId="25" xfId="0" applyFont="1" applyFill="1" applyBorder="1"/>
    <xf numFmtId="0" fontId="15" fillId="6" borderId="10" xfId="0" applyFont="1" applyFill="1" applyBorder="1"/>
    <xf numFmtId="0" fontId="5" fillId="16" borderId="0" xfId="0" applyFont="1" applyFill="1"/>
    <xf numFmtId="164" fontId="5" fillId="16" borderId="0" xfId="0" applyNumberFormat="1" applyFont="1" applyFill="1"/>
    <xf numFmtId="0" fontId="5" fillId="16" borderId="35" xfId="0" applyFont="1" applyFill="1" applyBorder="1"/>
    <xf numFmtId="0" fontId="0" fillId="6" borderId="0" xfId="0" applyFill="1"/>
    <xf numFmtId="0" fontId="8" fillId="6" borderId="0" xfId="0" applyFont="1" applyFill="1" applyAlignment="1">
      <alignment horizontal="center" vertical="center"/>
    </xf>
    <xf numFmtId="0" fontId="5" fillId="6" borderId="0" xfId="0" applyFont="1" applyFill="1"/>
    <xf numFmtId="0" fontId="5" fillId="6" borderId="18" xfId="0" applyFont="1" applyFill="1" applyBorder="1" applyAlignment="1">
      <alignment horizontal="right"/>
    </xf>
    <xf numFmtId="0" fontId="15" fillId="6" borderId="36" xfId="0" applyFont="1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39" xfId="0" applyFill="1" applyBorder="1"/>
    <xf numFmtId="0" fontId="5" fillId="6" borderId="39" xfId="0" applyFont="1" applyFill="1" applyBorder="1" applyAlignment="1">
      <alignment horizontal="right"/>
    </xf>
    <xf numFmtId="0" fontId="5" fillId="6" borderId="40" xfId="0" applyFont="1" applyFill="1" applyBorder="1" applyAlignment="1">
      <alignment horizontal="right"/>
    </xf>
    <xf numFmtId="0" fontId="0" fillId="6" borderId="41" xfId="0" applyFill="1" applyBorder="1" applyAlignment="1">
      <alignment wrapText="1"/>
    </xf>
    <xf numFmtId="0" fontId="0" fillId="6" borderId="41" xfId="0" applyFill="1" applyBorder="1"/>
    <xf numFmtId="0" fontId="5" fillId="6" borderId="41" xfId="0" applyFont="1" applyFill="1" applyBorder="1" applyAlignment="1">
      <alignment horizontal="right"/>
    </xf>
    <xf numFmtId="0" fontId="5" fillId="6" borderId="42" xfId="0" applyFont="1" applyFill="1" applyBorder="1" applyAlignment="1">
      <alignment horizontal="right"/>
    </xf>
    <xf numFmtId="0" fontId="5" fillId="6" borderId="43" xfId="0" applyFont="1" applyFill="1" applyBorder="1" applyAlignment="1">
      <alignment horizontal="right"/>
    </xf>
    <xf numFmtId="0" fontId="0" fillId="6" borderId="44" xfId="0" applyFill="1" applyBorder="1"/>
    <xf numFmtId="0" fontId="5" fillId="6" borderId="45" xfId="0" applyFont="1" applyFill="1" applyBorder="1" applyAlignment="1">
      <alignment horizontal="right"/>
    </xf>
    <xf numFmtId="0" fontId="4" fillId="6" borderId="36" xfId="0" applyFont="1" applyFill="1" applyBorder="1"/>
    <xf numFmtId="0" fontId="0" fillId="6" borderId="37" xfId="0" applyFill="1" applyBorder="1"/>
    <xf numFmtId="0" fontId="14" fillId="6" borderId="37" xfId="0" applyFont="1" applyFill="1" applyBorder="1"/>
    <xf numFmtId="2" fontId="14" fillId="0" borderId="37" xfId="0" applyNumberFormat="1" applyFont="1" applyBorder="1"/>
    <xf numFmtId="2" fontId="14" fillId="0" borderId="38" xfId="0" applyNumberFormat="1" applyFont="1" applyBorder="1"/>
    <xf numFmtId="0" fontId="0" fillId="6" borderId="46" xfId="0" applyFill="1" applyBorder="1"/>
    <xf numFmtId="0" fontId="0" fillId="6" borderId="39" xfId="0" applyFill="1" applyBorder="1"/>
    <xf numFmtId="0" fontId="5" fillId="6" borderId="47" xfId="0" applyFont="1" applyFill="1" applyBorder="1" applyAlignment="1">
      <alignment horizontal="right"/>
    </xf>
    <xf numFmtId="0" fontId="0" fillId="6" borderId="40" xfId="0" applyFill="1" applyBorder="1"/>
    <xf numFmtId="2" fontId="14" fillId="0" borderId="48" xfId="0" applyNumberFormat="1" applyFont="1" applyBorder="1"/>
    <xf numFmtId="2" fontId="14" fillId="0" borderId="49" xfId="0" applyNumberFormat="1" applyFont="1" applyBorder="1"/>
    <xf numFmtId="0" fontId="15" fillId="6" borderId="50" xfId="0" applyFont="1" applyFill="1" applyBorder="1"/>
    <xf numFmtId="0" fontId="0" fillId="6" borderId="51" xfId="0" applyFill="1" applyBorder="1"/>
    <xf numFmtId="0" fontId="5" fillId="6" borderId="52" xfId="0" applyFont="1" applyFill="1" applyBorder="1" applyAlignment="1">
      <alignment horizontal="right"/>
    </xf>
    <xf numFmtId="0" fontId="0" fillId="6" borderId="53" xfId="0" applyFill="1" applyBorder="1"/>
    <xf numFmtId="0" fontId="4" fillId="6" borderId="18" xfId="0" applyFont="1" applyFill="1" applyBorder="1"/>
    <xf numFmtId="0" fontId="4" fillId="6" borderId="10" xfId="0" applyFont="1" applyFill="1" applyBorder="1"/>
    <xf numFmtId="1" fontId="5" fillId="0" borderId="15" xfId="0" applyNumberFormat="1" applyFont="1" applyBorder="1" applyProtection="1">
      <protection locked="0"/>
    </xf>
    <xf numFmtId="0" fontId="5" fillId="2" borderId="15" xfId="0" applyFont="1" applyFill="1" applyBorder="1" applyProtection="1">
      <protection locked="0"/>
    </xf>
    <xf numFmtId="1" fontId="5" fillId="2" borderId="0" xfId="0" applyNumberFormat="1" applyFont="1" applyFill="1"/>
    <xf numFmtId="0" fontId="16" fillId="16" borderId="26" xfId="0" applyFont="1" applyFill="1" applyBorder="1" applyAlignment="1">
      <alignment vertical="center" wrapText="1"/>
    </xf>
    <xf numFmtId="0" fontId="16" fillId="16" borderId="27" xfId="0" applyFont="1" applyFill="1" applyBorder="1" applyAlignment="1">
      <alignment vertical="center" wrapText="1"/>
    </xf>
    <xf numFmtId="0" fontId="20" fillId="0" borderId="0" xfId="0" applyFont="1"/>
    <xf numFmtId="0" fontId="20" fillId="6" borderId="0" xfId="0" applyFont="1" applyFill="1"/>
    <xf numFmtId="0" fontId="9" fillId="15" borderId="10" xfId="0" applyFont="1" applyFill="1" applyBorder="1" applyAlignment="1" applyProtection="1">
      <alignment horizontal="center"/>
      <protection locked="0"/>
    </xf>
    <xf numFmtId="0" fontId="4" fillId="6" borderId="18" xfId="0" applyFont="1" applyFill="1" applyBorder="1" applyAlignment="1">
      <alignment horizontal="right"/>
    </xf>
    <xf numFmtId="0" fontId="4" fillId="6" borderId="10" xfId="0" applyFont="1" applyFill="1" applyBorder="1" applyAlignment="1">
      <alignment horizontal="right"/>
    </xf>
    <xf numFmtId="0" fontId="4" fillId="6" borderId="11" xfId="0" applyFont="1" applyFill="1" applyBorder="1" applyAlignment="1">
      <alignment horizontal="right"/>
    </xf>
    <xf numFmtId="0" fontId="15" fillId="6" borderId="18" xfId="0" applyFont="1" applyFill="1" applyBorder="1" applyAlignment="1">
      <alignment wrapText="1"/>
    </xf>
    <xf numFmtId="0" fontId="15" fillId="6" borderId="10" xfId="0" applyFont="1" applyFill="1" applyBorder="1" applyAlignment="1">
      <alignment wrapText="1"/>
    </xf>
    <xf numFmtId="0" fontId="13" fillId="11" borderId="18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5" fillId="16" borderId="54" xfId="0" applyFont="1" applyFill="1" applyBorder="1" applyAlignment="1">
      <alignment horizontal="left"/>
    </xf>
    <xf numFmtId="0" fontId="5" fillId="16" borderId="24" xfId="0" applyFont="1" applyFill="1" applyBorder="1" applyAlignment="1">
      <alignment horizontal="left"/>
    </xf>
    <xf numFmtId="0" fontId="7" fillId="16" borderId="29" xfId="0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 wrapText="1"/>
    </xf>
    <xf numFmtId="2" fontId="6" fillId="0" borderId="55" xfId="0" applyNumberFormat="1" applyFont="1" applyBorder="1"/>
    <xf numFmtId="2" fontId="4" fillId="0" borderId="56" xfId="0" applyNumberFormat="1" applyFont="1" applyBorder="1"/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57" xfId="0" applyFont="1" applyFill="1" applyBorder="1" applyAlignment="1" applyProtection="1">
      <alignment horizontal="center"/>
      <protection locked="0"/>
    </xf>
    <xf numFmtId="0" fontId="7" fillId="2" borderId="58" xfId="0" applyFont="1" applyFill="1" applyBorder="1" applyAlignment="1" applyProtection="1">
      <alignment horizontal="center"/>
      <protection locked="0"/>
    </xf>
    <xf numFmtId="0" fontId="7" fillId="2" borderId="59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right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6" borderId="60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15" fillId="6" borderId="61" xfId="0" applyFont="1" applyFill="1" applyBorder="1" applyAlignment="1">
      <alignment wrapText="1"/>
    </xf>
    <xf numFmtId="0" fontId="15" fillId="6" borderId="39" xfId="0" applyFont="1" applyFill="1" applyBorder="1" applyAlignment="1">
      <alignment wrapText="1"/>
    </xf>
    <xf numFmtId="0" fontId="6" fillId="16" borderId="54" xfId="0" applyFont="1" applyFill="1" applyBorder="1" applyAlignment="1">
      <alignment horizontal="left"/>
    </xf>
    <xf numFmtId="0" fontId="6" fillId="16" borderId="24" xfId="0" applyFont="1" applyFill="1" applyBorder="1" applyAlignment="1">
      <alignment horizontal="left"/>
    </xf>
    <xf numFmtId="0" fontId="16" fillId="16" borderId="22" xfId="0" applyFont="1" applyFill="1" applyBorder="1" applyAlignment="1">
      <alignment horizontal="center"/>
    </xf>
    <xf numFmtId="0" fontId="16" fillId="16" borderId="62" xfId="0" applyFont="1" applyFill="1" applyBorder="1" applyAlignment="1">
      <alignment horizontal="center"/>
    </xf>
    <xf numFmtId="0" fontId="15" fillId="6" borderId="11" xfId="0" applyFont="1" applyFill="1" applyBorder="1" applyAlignment="1">
      <alignment wrapText="1"/>
    </xf>
    <xf numFmtId="0" fontId="7" fillId="16" borderId="26" xfId="0" applyFont="1" applyFill="1" applyBorder="1" applyAlignment="1">
      <alignment horizontal="center"/>
    </xf>
    <xf numFmtId="0" fontId="7" fillId="16" borderId="27" xfId="0" applyFont="1" applyFill="1" applyBorder="1" applyAlignment="1">
      <alignment horizontal="center"/>
    </xf>
    <xf numFmtId="0" fontId="7" fillId="16" borderId="31" xfId="0" applyFont="1" applyFill="1" applyBorder="1" applyAlignment="1">
      <alignment horizontal="center"/>
    </xf>
    <xf numFmtId="0" fontId="7" fillId="16" borderId="32" xfId="0" applyFont="1" applyFill="1" applyBorder="1" applyAlignment="1">
      <alignment horizontal="center"/>
    </xf>
    <xf numFmtId="0" fontId="19" fillId="15" borderId="10" xfId="0" applyFont="1" applyFill="1" applyBorder="1" applyAlignment="1">
      <alignment horizontal="right"/>
    </xf>
    <xf numFmtId="0" fontId="8" fillId="6" borderId="63" xfId="0" applyFont="1" applyFill="1" applyBorder="1" applyAlignment="1">
      <alignment wrapText="1"/>
    </xf>
    <xf numFmtId="0" fontId="8" fillId="6" borderId="41" xfId="0" applyFont="1" applyFill="1" applyBorder="1" applyAlignment="1">
      <alignment wrapText="1"/>
    </xf>
    <xf numFmtId="0" fontId="8" fillId="6" borderId="61" xfId="0" applyFont="1" applyFill="1" applyBorder="1" applyAlignment="1">
      <alignment wrapText="1"/>
    </xf>
    <xf numFmtId="0" fontId="8" fillId="6" borderId="39" xfId="0" applyFont="1" applyFill="1" applyBorder="1" applyAlignment="1">
      <alignment wrapText="1"/>
    </xf>
    <xf numFmtId="0" fontId="8" fillId="6" borderId="16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8" fillId="6" borderId="64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2" fontId="5" fillId="0" borderId="55" xfId="0" applyNumberFormat="1" applyFont="1" applyBorder="1"/>
    <xf numFmtId="2" fontId="0" fillId="0" borderId="56" xfId="0" applyNumberFormat="1" applyBorder="1"/>
    <xf numFmtId="0" fontId="0" fillId="2" borderId="0" xfId="0" applyFill="1" applyAlignment="1">
      <alignment horizontal="center"/>
    </xf>
    <xf numFmtId="0" fontId="0" fillId="0" borderId="0" xfId="0"/>
    <xf numFmtId="0" fontId="20" fillId="0" borderId="10" xfId="0" applyFont="1" applyBorder="1" applyAlignment="1" applyProtection="1">
      <alignment horizontal="left"/>
      <protection locked="0"/>
    </xf>
    <xf numFmtId="0" fontId="20" fillId="2" borderId="10" xfId="0" applyFont="1" applyFill="1" applyBorder="1" applyAlignment="1" applyProtection="1">
      <alignment horizontal="left"/>
      <protection locked="0"/>
    </xf>
    <xf numFmtId="0" fontId="20" fillId="2" borderId="11" xfId="0" applyFont="1" applyFill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a="http://schemas.openxmlformats.org/drawingml/2006/main" xmlns:c="http://schemas.openxmlformats.org/drawingml/2006/chart" xmlns:xdr="http://schemas.openxmlformats.org/drawingml/2006/spreadsheetDrawing">
  <xdr:absoluteAnchor>
    <xdr:pos x="0" y="0"/>
    <xdr:ext cx="0" cy="0"/>
    <xdr:pic>
      <xdr:nvPicPr>
        <xdr:cNvPr id="1" name="Picture"/>
        <xdr:cNvPicPr>
          <a:picLocks noChangeAspect="1"/>
        </xdr:cNvPicPr>
      </xdr:nvPicPr>
      <xdr:blipFill>
        <a:blip xmlns:r="http://schemas.openxmlformats.org/officeDocument/2006/relationships" r:embed="rId1"/>
        <a:srcRect l="0" t="0" r="8099" b="0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absoluteAnchor>
  <xdr:absoluteAnchor>
    <xdr:pos x="0" y="0"/>
    <xdr:ext cx="0" cy="0"/>
    <xdr:pic>
      <xdr:nvPicPr>
        <xdr:cNvPr id="1" name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sucupira.capes.gov.br/sucupira/public/consultas/coleta/veiculoPublicacaoQualis/listaConsultaGeralPeriodicos.jsf" TargetMode="External"/><Relationship Id="rId2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zoomScale="85" workbookViewId="0">
      <selection pane="topLeft" activeCell="Y5" sqref="Y5"/>
    </sheetView>
  </sheetViews>
  <sheetFormatPr baseColWidth="8" defaultRowHeight="13"/>
  <cols>
    <col min="1" max="19" width="4.44140625" customWidth="1"/>
    <col min="20" max="20" width="6.88671875" customWidth="1"/>
    <col min="21" max="21" width="0.44140625" customWidth="1"/>
    <col min="22" max="22" width="7.109375" bestFit="1" customWidth="1"/>
    <col min="23" max="23" width="9.44140625" customWidth="1"/>
    <col min="24" max="257" width="9.109375" customWidth="1"/>
  </cols>
  <sheetData>
    <row r="1">
      <c r="A1" s="120" t="s">
        <v>79</v>
      </c>
      <c r="B1" s="121"/>
      <c r="C1" s="121"/>
      <c r="D1" s="121"/>
      <c r="E1" s="122"/>
      <c r="F1" s="176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7"/>
      <c r="S1" s="2"/>
      <c r="T1" s="22"/>
      <c r="U1" s="80"/>
      <c r="V1" s="31"/>
      <c r="W1" s="32"/>
    </row>
    <row r="2">
      <c r="A2" s="4"/>
      <c r="B2" s="78"/>
      <c r="C2" s="78"/>
      <c r="D2" s="120" t="s">
        <v>81</v>
      </c>
      <c r="E2" s="142"/>
      <c r="F2" s="143"/>
      <c r="G2" s="144"/>
      <c r="H2" s="144"/>
      <c r="I2" s="145"/>
      <c r="J2" s="120" t="s">
        <v>82</v>
      </c>
      <c r="K2" s="121"/>
      <c r="L2" s="173"/>
      <c r="M2" s="173"/>
      <c r="N2" s="173"/>
      <c r="O2" s="120" t="s">
        <v>88</v>
      </c>
      <c r="P2" s="121"/>
      <c r="Q2" s="174"/>
      <c r="R2" s="174"/>
      <c r="S2" s="175"/>
      <c r="T2" s="22"/>
      <c r="U2" s="78" t="s">
        <v>0</v>
      </c>
      <c r="V2" s="32"/>
      <c r="W2" s="32"/>
    </row>
    <row r="3">
      <c r="A3" s="110" t="s">
        <v>80</v>
      </c>
      <c r="B3" s="111"/>
      <c r="C3" s="111"/>
      <c r="D3" s="137"/>
      <c r="E3" s="137"/>
      <c r="F3" s="137"/>
      <c r="G3" s="137"/>
      <c r="H3" s="137"/>
      <c r="I3" s="138"/>
      <c r="J3" s="139"/>
      <c r="K3" s="137"/>
      <c r="L3" s="137"/>
      <c r="M3" s="137"/>
      <c r="N3" s="137"/>
      <c r="O3" s="138"/>
      <c r="P3" s="140"/>
      <c r="Q3" s="141"/>
      <c r="R3" s="141"/>
      <c r="S3" s="141"/>
      <c r="T3" s="141"/>
      <c r="U3" s="78" t="s">
        <v>1</v>
      </c>
      <c r="V3" s="32"/>
      <c r="W3" s="32"/>
    </row>
    <row r="4">
      <c r="A4" s="78"/>
      <c r="B4" s="125" t="s">
        <v>26</v>
      </c>
      <c r="C4" s="126"/>
      <c r="D4" s="126"/>
      <c r="E4" s="126"/>
      <c r="F4" s="127"/>
      <c r="G4" s="128" t="s">
        <v>572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18" t="s">
        <v>93</v>
      </c>
      <c r="V4" s="32"/>
      <c r="W4" s="32"/>
    </row>
    <row r="5">
      <c r="A5" s="4" t="s">
        <v>54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78"/>
      <c r="S5" s="79"/>
      <c r="T5" s="79"/>
      <c r="U5" s="78"/>
      <c r="V5" s="32"/>
      <c r="W5" s="32"/>
      <c r="Y5" s="3"/>
    </row>
    <row hidden="1" r="6">
      <c r="A6" s="3"/>
      <c r="B6" s="3"/>
      <c r="C6" s="3"/>
      <c r="D6" s="3"/>
      <c r="E6" s="3"/>
      <c r="F6" s="3"/>
      <c r="G6" s="3"/>
      <c r="H6" s="3"/>
      <c r="I6" s="3"/>
      <c r="J6" s="3"/>
      <c r="S6" s="16"/>
      <c r="T6" s="16"/>
      <c r="V6" s="32"/>
      <c r="W6" s="32"/>
    </row>
    <row r="7">
      <c r="A7" s="73" t="s">
        <v>55</v>
      </c>
      <c r="B7" s="48"/>
      <c r="C7" s="48"/>
      <c r="D7" s="135">
        <f>SUM(D9:G9)</f>
        <v>0</v>
      </c>
      <c r="E7" s="136"/>
      <c r="F7" s="151" t="s">
        <v>3</v>
      </c>
      <c r="G7" s="152"/>
      <c r="H7" s="153" t="s">
        <v>41</v>
      </c>
      <c r="I7" s="154"/>
      <c r="J7" s="169">
        <f>SUM(D11:G11)</f>
        <v>0</v>
      </c>
      <c r="K7" s="170"/>
      <c r="L7" s="130" t="s">
        <v>3</v>
      </c>
      <c r="M7" s="131"/>
      <c r="N7" s="43"/>
      <c r="O7" s="43"/>
      <c r="P7" s="43"/>
      <c r="Q7" s="43"/>
      <c r="S7" s="16"/>
      <c r="T7" s="16"/>
      <c r="V7" s="32"/>
      <c r="W7" s="32"/>
    </row>
    <row r="8">
      <c r="A8" s="156" t="s">
        <v>85</v>
      </c>
      <c r="B8" s="157"/>
      <c r="C8" s="157"/>
      <c r="D8" s="47">
        <v>1</v>
      </c>
      <c r="E8" s="43">
        <v>2</v>
      </c>
      <c r="F8" s="43">
        <v>3</v>
      </c>
      <c r="G8" s="43">
        <v>4</v>
      </c>
      <c r="H8" s="43"/>
      <c r="I8" s="43"/>
      <c r="J8" s="45"/>
      <c r="K8" s="45"/>
      <c r="L8" s="43"/>
      <c r="M8" s="43"/>
      <c r="N8" s="43"/>
      <c r="O8" s="43"/>
      <c r="P8" s="43"/>
      <c r="Q8" s="43"/>
      <c r="S8" s="16"/>
      <c r="T8" s="16"/>
      <c r="V8" s="32"/>
      <c r="W8" s="32"/>
    </row>
    <row r="9">
      <c r="A9" s="158"/>
      <c r="B9" s="159"/>
      <c r="C9" s="159"/>
      <c r="D9" s="30">
        <f>O13</f>
        <v>0</v>
      </c>
      <c r="E9" s="30">
        <f>O18</f>
        <v>0</v>
      </c>
      <c r="F9" s="30">
        <f>O91</f>
        <v>0</v>
      </c>
      <c r="G9" s="30">
        <f>O105</f>
        <v>0</v>
      </c>
      <c r="H9" s="43"/>
      <c r="I9" s="43"/>
      <c r="J9" s="43"/>
      <c r="K9" s="43"/>
      <c r="L9" s="43"/>
      <c r="M9" s="43"/>
      <c r="N9" s="43"/>
      <c r="O9" s="43"/>
      <c r="P9" s="43"/>
      <c r="Q9" s="43"/>
      <c r="S9" s="16"/>
      <c r="T9" s="16"/>
      <c r="V9" s="32"/>
      <c r="W9" s="32"/>
    </row>
    <row r="10">
      <c r="A10" s="115"/>
      <c r="B10" s="116"/>
      <c r="C10" s="116"/>
      <c r="D10" s="47">
        <v>1</v>
      </c>
      <c r="E10" s="43">
        <v>2</v>
      </c>
      <c r="F10" s="43">
        <v>3</v>
      </c>
      <c r="G10" s="43">
        <v>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S10" s="16"/>
      <c r="T10" s="16"/>
      <c r="V10" s="32"/>
      <c r="W10" s="32"/>
    </row>
    <row r="11">
      <c r="A11" s="132" t="s">
        <v>84</v>
      </c>
      <c r="B11" s="133"/>
      <c r="C11" s="134"/>
      <c r="D11" s="30">
        <f>T13</f>
        <v>0</v>
      </c>
      <c r="E11" s="30">
        <f>T18</f>
        <v>0</v>
      </c>
      <c r="F11" s="30">
        <f>T91</f>
        <v>0</v>
      </c>
      <c r="G11" s="30">
        <f>T105</f>
        <v>0</v>
      </c>
      <c r="H11" s="44"/>
      <c r="I11" s="43"/>
      <c r="J11" s="43"/>
      <c r="K11" s="43"/>
      <c r="L11" s="43"/>
      <c r="M11" s="43"/>
      <c r="N11" s="43"/>
      <c r="O11" s="43"/>
      <c r="P11" s="43"/>
      <c r="Q11" s="43"/>
      <c r="V11" s="32" t="s">
        <v>34</v>
      </c>
      <c r="W11" s="32"/>
    </row>
    <row r="12">
      <c r="V12" s="32"/>
      <c r="W12" s="32"/>
    </row>
    <row r="13">
      <c r="A13" s="6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5" t="s">
        <v>2</v>
      </c>
      <c r="N13" s="25"/>
      <c r="O13" s="24">
        <f>IF(SUM(G16,O16)&gt;=V13,V13,SUM(G16,O16))</f>
        <v>0</v>
      </c>
      <c r="P13" s="25"/>
      <c r="Q13" s="25" t="s">
        <v>38</v>
      </c>
      <c r="R13" s="25"/>
      <c r="S13" s="25"/>
      <c r="T13" s="24">
        <f>IF((SUM(G16,O16)&gt;=V13),(SUM(G16,O16)-V13),0)</f>
        <v>0</v>
      </c>
      <c r="V13" s="32">
        <v>20</v>
      </c>
      <c r="W13" s="32"/>
    </row>
    <row r="14">
      <c r="A14" s="20" t="s">
        <v>27</v>
      </c>
      <c r="B14" s="18"/>
      <c r="C14" s="18"/>
      <c r="D14" s="18"/>
      <c r="E14" s="18"/>
      <c r="F14" s="18"/>
      <c r="G14" s="18"/>
      <c r="H14" s="18"/>
      <c r="I14" s="8"/>
      <c r="J14" s="19" t="s">
        <v>0</v>
      </c>
      <c r="K14" s="18"/>
      <c r="L14" s="18"/>
      <c r="M14" s="18"/>
      <c r="N14" s="18"/>
      <c r="O14" s="18"/>
      <c r="P14" s="18"/>
      <c r="Q14" s="18"/>
      <c r="R14" s="8"/>
      <c r="S14" s="8"/>
      <c r="T14" s="23"/>
      <c r="V14" s="32"/>
      <c r="W14" s="32"/>
    </row>
    <row hidden="1"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V15" s="32"/>
      <c r="W15" s="32"/>
    </row>
    <row r="16">
      <c r="A16" s="46" t="s">
        <v>10</v>
      </c>
      <c r="B16" s="43"/>
      <c r="C16" s="43"/>
      <c r="D16" s="11"/>
      <c r="E16" s="11"/>
      <c r="F16" s="11"/>
      <c r="G16" s="49">
        <f>COUNT(D16:F16)*10</f>
        <v>0</v>
      </c>
      <c r="H16" s="47" t="s">
        <v>3</v>
      </c>
      <c r="I16" s="43"/>
      <c r="J16" s="46" t="s">
        <v>10</v>
      </c>
      <c r="K16" s="43"/>
      <c r="L16" s="43"/>
      <c r="M16" s="11"/>
      <c r="N16" s="11"/>
      <c r="O16" s="49">
        <f>COUNT(M16:N16)*15</f>
        <v>0</v>
      </c>
      <c r="P16" s="43" t="s">
        <v>3</v>
      </c>
      <c r="Q16" s="43"/>
      <c r="R16" s="43"/>
      <c r="S16" s="43"/>
      <c r="T16" s="37"/>
      <c r="V16" s="32"/>
      <c r="W16" s="32"/>
    </row>
    <row r="17">
      <c r="V17" s="32"/>
      <c r="W17" s="32"/>
    </row>
    <row r="18">
      <c r="A18" s="6" t="s">
        <v>44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25" t="s">
        <v>2</v>
      </c>
      <c r="N18" s="25"/>
      <c r="O18" s="50">
        <f>IF(SUM(S20,S32,S41,S46,S53,S60,S69,S74,S79,S84,S89)&gt;=V18,V18,SUM(S20,S32,S41,S46,S53,S60,S69,S74,S79,S84,S89))</f>
        <v>0</v>
      </c>
      <c r="P18" s="25"/>
      <c r="Q18" s="25" t="s">
        <v>38</v>
      </c>
      <c r="R18" s="25"/>
      <c r="S18" s="25"/>
      <c r="T18" s="50">
        <f>IF((SUM(S20,S32,S41,S46,S53,S69,S74,S79,S84)&gt;=V18),(SUM(S20,S32,S41,S46,S53,S69,S74,S79,S84)-V18),0)</f>
        <v>0</v>
      </c>
      <c r="V18" s="32">
        <v>55</v>
      </c>
      <c r="W18" s="32"/>
    </row>
    <row r="19">
      <c r="A19" s="27" t="s">
        <v>87</v>
      </c>
      <c r="B19" s="5"/>
      <c r="C19" s="5"/>
      <c r="D19" s="5"/>
      <c r="E19" s="5"/>
      <c r="F19" s="5"/>
      <c r="G19" s="5"/>
      <c r="H19" s="34"/>
      <c r="I19" s="35"/>
      <c r="J19" s="160" t="s">
        <v>86</v>
      </c>
      <c r="K19" s="160"/>
      <c r="L19" s="160"/>
      <c r="M19" s="160"/>
      <c r="N19" s="160"/>
      <c r="O19" s="160"/>
      <c r="P19" s="160"/>
      <c r="Q19" s="160"/>
      <c r="R19" s="160"/>
      <c r="S19" s="119" t="s">
        <v>42</v>
      </c>
      <c r="T19" s="8"/>
      <c r="V19" s="32"/>
      <c r="W19" s="32"/>
    </row>
    <row r="20">
      <c r="A20" s="51" t="s">
        <v>5</v>
      </c>
      <c r="B20" s="52"/>
      <c r="C20" s="53"/>
      <c r="D20" s="43" t="str">
        <f>IF(D29="","",20*D23*D25*D27)</f>
        <v/>
      </c>
      <c r="E20" s="43" t="str">
        <f>IF(E29="","",20*E23*E25*E27)</f>
        <v/>
      </c>
      <c r="F20" s="43" t="str">
        <f>IF(F29="","",20*F23*F25*F27)</f>
        <v/>
      </c>
      <c r="G20" s="43" t="str">
        <f>IF(G29="","",20*G23*G25*G27)</f>
        <v/>
      </c>
      <c r="H20" s="43" t="str">
        <f>IF(H29="","",20*H23*H25*H27)</f>
        <v/>
      </c>
      <c r="I20" s="43" t="str">
        <f>IF(I29="","",20*I23*I25*I27)</f>
        <v/>
      </c>
      <c r="J20" s="43" t="str">
        <f>IF(J29="","",20*J23*J25*J27)</f>
        <v/>
      </c>
      <c r="K20" s="43" t="str">
        <f>IF(K29="","",20*K23*K25*K27)</f>
        <v/>
      </c>
      <c r="L20" s="43" t="str">
        <f>IF(L29="","",20*L23*L25*L27)</f>
        <v/>
      </c>
      <c r="M20" s="43" t="str">
        <f>IF(M29="","",20*M23*M25*M27)</f>
        <v/>
      </c>
      <c r="N20" s="43" t="str">
        <f>IF(N29="","",20*N23*N25*N27)</f>
        <v/>
      </c>
      <c r="O20" s="43" t="str">
        <f>IF(O29="","",20*O23*O25*O27)</f>
        <v/>
      </c>
      <c r="P20" s="43" t="str">
        <f>IF(P29="","",20*P23*P25*P27)</f>
        <v/>
      </c>
      <c r="Q20" s="43" t="str">
        <f>IF(Q29="","",20*Q23*Q25*Q27)</f>
        <v/>
      </c>
      <c r="R20" s="43"/>
      <c r="S20" s="59">
        <f>SUM(D20:Q20)</f>
        <v>0</v>
      </c>
      <c r="T20" s="37"/>
      <c r="V20" s="68"/>
      <c r="W20" s="68"/>
    </row>
    <row hidden="1" r="21">
      <c r="A21" s="38" t="s">
        <v>24</v>
      </c>
      <c r="B21" s="39"/>
      <c r="C21" s="39"/>
      <c r="D21" s="40" t="str">
        <f>IF(D22="","",IF(D22="Int.",1,IF(D22="Nac.",0.75,"")))</f>
        <v/>
      </c>
      <c r="E21" s="40" t="str">
        <f>IF(E22="","",IF(E22="Int.",1,IF(E22="Nac.",0.75,"")))</f>
        <v/>
      </c>
      <c r="F21" s="40" t="str">
        <f>IF(F22="","",IF(F22="Int.",1,IF(F22="Nac.",0.75,"")))</f>
        <v/>
      </c>
      <c r="G21" s="40" t="str">
        <f>IF(G22="","",IF(G22="Int.",1,IF(G22="Nac.",0.75,"")))</f>
        <v/>
      </c>
      <c r="H21" s="40" t="str">
        <f>IF(H22="","",IF(H22="Int.",1,IF(H22="Nac.",0.75,"")))</f>
        <v/>
      </c>
      <c r="I21" s="40" t="str">
        <f>IF(I22="","",IF(I22="Int.",1,IF(I22="Nac.",0.75,"")))</f>
        <v/>
      </c>
      <c r="J21" s="40" t="str">
        <f>IF(J22="","",IF(J22="Int.",1,IF(J22="Nac.",0.75,"")))</f>
        <v/>
      </c>
      <c r="K21" s="40" t="str">
        <f>IF(K22="","",IF(K22="Int.",1,IF(K22="Nac.",0.75,"")))</f>
        <v/>
      </c>
      <c r="L21" s="40" t="str">
        <f>IF(L22="","",IF(L22="Int.",1,IF(L22="Nac.",0.75,"")))</f>
        <v/>
      </c>
      <c r="M21" s="40" t="str">
        <f>IF(M22="","",IF(M22="Int.",1,IF(M22="Nac.",0.75,"")))</f>
        <v/>
      </c>
      <c r="N21" s="40" t="str">
        <f>IF(N22="","",IF(N22="Int.",1,IF(N22="Nac.",0.75,"")))</f>
        <v/>
      </c>
      <c r="O21" s="40" t="str">
        <f>IF(O22="","",IF(O22="Int.",1,IF(O22="Nac.",0.75,"")))</f>
        <v/>
      </c>
      <c r="P21" s="40" t="str">
        <f>IF(P22="","",IF(P22="Int.",1,IF(P22="Nac.",0.75,"")))</f>
        <v/>
      </c>
      <c r="Q21" s="40" t="str">
        <f>IF(Q22="","",IF(Q22="Int.",1,IF(Q22="Nac.",0.75,"")))</f>
        <v/>
      </c>
      <c r="R21" s="39"/>
      <c r="S21" s="43"/>
      <c r="T21" s="43"/>
      <c r="U21" s="0" t="s">
        <v>20</v>
      </c>
      <c r="V21" s="68"/>
      <c r="W21" s="68"/>
    </row>
    <row hidden="1" r="22">
      <c r="A22" s="54" t="s">
        <v>36</v>
      </c>
      <c r="B22" s="39"/>
      <c r="C22" s="5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39"/>
      <c r="S22" s="43"/>
      <c r="T22" s="43"/>
      <c r="U22" s="0" t="s">
        <v>19</v>
      </c>
      <c r="V22" s="68"/>
      <c r="W22" s="68"/>
    </row>
    <row hidden="1" r="23">
      <c r="A23" s="54" t="s">
        <v>24</v>
      </c>
      <c r="B23" s="39"/>
      <c r="C23" s="55"/>
      <c r="D23" s="41" t="str">
        <f>IF(D24="","",IF(D24="Publ.",1,IF(D24="Aceito",0.1,"")))</f>
        <v/>
      </c>
      <c r="E23" s="41" t="str">
        <f>IF(E24="","",IF(E24="Publ.",1,IF(E24="Aceito",0.1,"")))</f>
        <v/>
      </c>
      <c r="F23" s="41" t="str">
        <f>IF(F24="","",IF(F24="Publ.",1,IF(F24="Aceito",0.1,"")))</f>
        <v/>
      </c>
      <c r="G23" s="41" t="str">
        <f>IF(G24="","",IF(G24="Publ.",1,IF(G24="Aceito",0.1,"")))</f>
        <v/>
      </c>
      <c r="H23" s="41" t="str">
        <f>IF(H24="","",IF(H24="Publ.",1,IF(H24="Aceito",0.1,"")))</f>
        <v/>
      </c>
      <c r="I23" s="41" t="str">
        <f>IF(I24="","",IF(I24="Publ.",1,IF(I24="Aceito",0.1,"")))</f>
        <v/>
      </c>
      <c r="J23" s="41" t="str">
        <f>IF(J24="","",IF(J24="Publ.",1,IF(J24="Aceito",0.1,"")))</f>
        <v/>
      </c>
      <c r="K23" s="41" t="str">
        <f>IF(K24="","",IF(K24="Publ.",1,IF(K24="Aceito",0.1,"")))</f>
        <v/>
      </c>
      <c r="L23" s="41" t="str">
        <f>IF(L24="","",IF(L24="Publ.",1,IF(L24="Aceito",0.1,"")))</f>
        <v/>
      </c>
      <c r="M23" s="41" t="str">
        <f>IF(M24="","",IF(M24="Publ.",1,IF(M24="Aceito",0.1,"")))</f>
        <v/>
      </c>
      <c r="N23" s="41" t="str">
        <f>IF(N24="","",IF(N24="Publ.",1,IF(N24="Aceito",0.1,"")))</f>
        <v/>
      </c>
      <c r="O23" s="41" t="str">
        <f>IF(O24="","",IF(O24="Publ.",1,IF(O24="Aceito",0.1,"")))</f>
        <v/>
      </c>
      <c r="P23" s="41" t="str">
        <f>IF(P24="","",IF(P24="Publ.",1,IF(P24="Aceito",0.1,"")))</f>
        <v/>
      </c>
      <c r="Q23" s="41" t="str">
        <f>IF(Q24="","",IF(Q24="Publ.",1,IF(Q24="Aceito",0.1,"")))</f>
        <v/>
      </c>
      <c r="R23" s="39"/>
      <c r="S23" s="43"/>
      <c r="T23" s="43"/>
      <c r="U23" s="117" t="s">
        <v>89</v>
      </c>
      <c r="V23" s="68"/>
      <c r="W23" s="68"/>
    </row>
    <row r="24">
      <c r="A24" s="54" t="s">
        <v>57</v>
      </c>
      <c r="B24" s="39"/>
      <c r="C24" s="5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39"/>
      <c r="S24" s="43"/>
      <c r="T24" s="43"/>
      <c r="U24" s="117" t="s">
        <v>90</v>
      </c>
      <c r="V24" s="68"/>
      <c r="W24" s="68"/>
    </row>
    <row hidden="1" r="25">
      <c r="A25" s="54" t="s">
        <v>24</v>
      </c>
      <c r="B25" s="39"/>
      <c r="C25" s="55"/>
      <c r="D25" s="40" t="str">
        <f>IF(D26="","",IF(D26="fx.1",1,IF(D26="fx.2",0.6,IF(D26="fx.3",0.25,""))))</f>
        <v/>
      </c>
      <c r="E25" s="40" t="str">
        <f>IF(E26="","",IF(E26="fx.1",1,IF(E26="fx.2",0.6,IF(E26="fx.3",0.25,""))))</f>
        <v/>
      </c>
      <c r="F25" s="40" t="str">
        <f>IF(F26="","",IF(F26="fx.1",1,IF(F26="fx.2",0.6,IF(F26="fx.3",0.25,""))))</f>
        <v/>
      </c>
      <c r="G25" s="40" t="str">
        <f>IF(G26="","",IF(G26="fx.1",1,IF(G26="FX.2",0.6,IF(G26="FX.3",0.25,""))))</f>
        <v/>
      </c>
      <c r="H25" s="40" t="str">
        <f>IF(H26="","",IF(H26="fx.1",1,IF(H26="fx.2",0.6,IF(H26="fx.3",0.25,""))))</f>
        <v/>
      </c>
      <c r="I25" s="40" t="str">
        <f>IF(I26="","",IF(I26="fx.1",1,IF(I26="fx.2",0.6,IF(I26="fx.3",0.25,""))))</f>
        <v/>
      </c>
      <c r="J25" s="40" t="str">
        <f>IF(J26="","",IF(J26="fx.1",1,IF(J26="fx.2",0.6,IF(J26="fx.3",0.25,""))))</f>
        <v/>
      </c>
      <c r="K25" s="40" t="str">
        <f>IF(K26="","",IF(K26="fx.1",1,IF(K26="fx.2",0.6,IF(K26="fx.3",0.25,""))))</f>
        <v/>
      </c>
      <c r="L25" s="40" t="str">
        <f>IF(L26="","",IF(L26="fx.1",1,IF(L26="fx.2",0.6,IF(L26="fx.3",0.25,""))))</f>
        <v/>
      </c>
      <c r="M25" s="40" t="str">
        <f>IF(M26="","",IF(M26="fx.1",1,IF(M26="fx.2",0.6,IF(M26="fx.3",0.25,""))))</f>
        <v/>
      </c>
      <c r="N25" s="40" t="str">
        <f>IF(N26="","",IF(N26="fx.1",1,IF(N26="fx.2",0.6,IF(N26="fx.3",0.25,""))))</f>
        <v/>
      </c>
      <c r="O25" s="40" t="str">
        <f>IF(O26="","",IF(O26="fx.1",1,IF(O26="fx.2",0.6,IF(O26="fx.3",0.25,""))))</f>
        <v/>
      </c>
      <c r="P25" s="40" t="str">
        <f>IF(P26="","",IF(P26="fx.1",1,IF(P26="fx.2",0.6,IF(P26="fx.3",0.25,""))))</f>
        <v/>
      </c>
      <c r="Q25" s="40" t="str">
        <f>IF(Q26="","",IF(Q26="fx.1",1,IF(Q26="fx.2",0.6,IF(Q26="fx.3",0.25,""))))</f>
        <v/>
      </c>
      <c r="R25" s="39"/>
      <c r="S25" s="43"/>
      <c r="T25" s="43"/>
      <c r="U25" s="0" t="s">
        <v>22</v>
      </c>
      <c r="V25" s="68"/>
      <c r="W25" s="68"/>
    </row>
    <row r="26">
      <c r="A26" s="54" t="s">
        <v>35</v>
      </c>
      <c r="B26" s="39"/>
      <c r="C26" s="5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43"/>
      <c r="S26" s="43"/>
      <c r="T26" s="43"/>
      <c r="U26" s="0" t="s">
        <v>23</v>
      </c>
      <c r="V26" s="68"/>
      <c r="W26" s="68"/>
    </row>
    <row hidden="1" r="27">
      <c r="A27" s="54" t="s">
        <v>24</v>
      </c>
      <c r="B27" s="39"/>
      <c r="C27" s="55"/>
      <c r="D27" s="40" t="str">
        <f>IF(D28="","",IF(D28="1o.",1,IF(D28="2o.",1,IF(D28="3o.",1,""))))</f>
        <v/>
      </c>
      <c r="E27" s="40" t="str">
        <f>IF(E28="","",IF(E28="1o.",1,IF(E28="2o.",1,IF(E28="3o.",1,""))))</f>
        <v/>
      </c>
      <c r="F27" s="40" t="str">
        <f>IF(F28="","",IF(F28="1o.",1,IF(F28="2o.",1,IF(F28="3o.",1,""))))</f>
        <v/>
      </c>
      <c r="G27" s="40" t="str">
        <f>IF(G28="","",IF(G28="1o.",1,IF(G28="2o.",1,IF(G28="3o.",1,""))))</f>
        <v/>
      </c>
      <c r="H27" s="40" t="str">
        <f>IF(H28="","",IF(H28="1o.",1,IF(H28="2o.",1,IF(H28="3o.",1,""))))</f>
        <v/>
      </c>
      <c r="I27" s="40" t="str">
        <f>IF(I28="","",IF(I28="1o.",1,IF(I28="2o.",1,IF(I28="3o.",1,""))))</f>
        <v/>
      </c>
      <c r="J27" s="40" t="str">
        <f>IF(J28="","",IF(J28="1o.",1,IF(J28="2o.",1,IF(J28="3o.",1,""))))</f>
        <v/>
      </c>
      <c r="K27" s="40" t="str">
        <f>IF(K28="","",IF(K28="1o.",1,IF(K28="2o.",1,IF(K28="3o.",1,""))))</f>
        <v/>
      </c>
      <c r="L27" s="40" t="str">
        <f>IF(L28="","",IF(L28="1o.",1,IF(L28="2o.",1,IF(L28="3o.",1,""))))</f>
        <v/>
      </c>
      <c r="M27" s="40" t="str">
        <f>IF(M28="","",IF(M28="1o.",1,IF(M28="2o.",1,IF(M28="3o.",1,""))))</f>
        <v/>
      </c>
      <c r="N27" s="40" t="str">
        <f>IF(N28="","",IF(N28="1o.",1,IF(N28="2o.",1,IF(N28="3o.",1,""))))</f>
        <v/>
      </c>
      <c r="O27" s="40" t="str">
        <f>IF(O28="","",IF(O28="1o.",1,IF(O28="2o.",1,IF(O28="3o.",1,""))))</f>
        <v/>
      </c>
      <c r="P27" s="40" t="str">
        <f>IF(P28="","",IF(P28="1o.",1,IF(P28="2o.",1,IF(P28="3o.",1,""))))</f>
        <v/>
      </c>
      <c r="Q27" s="40" t="str">
        <f>IF(Q28="","",IF(Q28="1o.",1,IF(Q28="2o.",1,IF(Q28="3o.",1,""))))</f>
        <v/>
      </c>
      <c r="R27" s="43"/>
      <c r="S27" s="43"/>
      <c r="T27" s="43"/>
      <c r="U27" s="0" t="s">
        <v>43</v>
      </c>
      <c r="V27" s="68"/>
      <c r="W27" s="68"/>
    </row>
    <row r="28">
      <c r="A28" s="54" t="s">
        <v>21</v>
      </c>
      <c r="B28" s="39"/>
      <c r="C28" s="55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43"/>
      <c r="S28" s="43"/>
      <c r="T28" s="43"/>
      <c r="U28" s="15" t="s">
        <v>49</v>
      </c>
      <c r="V28" s="69"/>
      <c r="W28" s="68"/>
    </row>
    <row r="29">
      <c r="A29" s="56" t="s">
        <v>10</v>
      </c>
      <c r="B29" s="57"/>
      <c r="C29" s="5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43"/>
      <c r="S29" s="43"/>
      <c r="T29" s="37"/>
      <c r="U29" s="15" t="s">
        <v>50</v>
      </c>
      <c r="V29" s="69"/>
      <c r="W29" s="68"/>
    </row>
    <row r="30">
      <c r="U30" s="15" t="s">
        <v>51</v>
      </c>
      <c r="V30" s="69"/>
      <c r="W30" s="68"/>
    </row>
    <row r="31">
      <c r="A31" s="27" t="s">
        <v>59</v>
      </c>
      <c r="B31" s="5"/>
      <c r="C31" s="5"/>
      <c r="D31" s="5"/>
      <c r="E31" s="5"/>
      <c r="F31" s="5"/>
      <c r="G31" s="5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V31" s="68"/>
      <c r="W31" s="68"/>
    </row>
    <row r="32">
      <c r="A32" s="51" t="s">
        <v>5</v>
      </c>
      <c r="B32" s="52"/>
      <c r="C32" s="53"/>
      <c r="D32" s="43" t="str">
        <f>IF(D37="","",20*D33*D35)</f>
        <v/>
      </c>
      <c r="E32" s="43" t="str">
        <f>IF(E37="","",20*E33*E35)</f>
        <v/>
      </c>
      <c r="F32" s="43" t="str">
        <f>IF(F37="","",20*F33*F35)</f>
        <v/>
      </c>
      <c r="G32" s="43" t="str">
        <f>IF(G37="","",20*G33*G35)</f>
        <v/>
      </c>
      <c r="H32" s="43" t="str">
        <f>IF(H37="","",20*H33*H35)</f>
        <v/>
      </c>
      <c r="I32" s="43" t="str">
        <f>IF(I37="","",20*I33*I35)</f>
        <v/>
      </c>
      <c r="J32" s="43" t="str">
        <f>IF(J37="","",20*J33*J35)</f>
        <v/>
      </c>
      <c r="K32" s="43" t="str">
        <f>IF(K37="","",20*K33*K35)</f>
        <v/>
      </c>
      <c r="L32" s="43" t="str">
        <f>IF(L37="","",20*L33*L35)</f>
        <v/>
      </c>
      <c r="M32" s="43" t="str">
        <f>IF(M37="","",20*M33*M35)</f>
        <v/>
      </c>
      <c r="N32" s="43" t="str">
        <f>IF(N37="","",20*N33*N35)</f>
        <v/>
      </c>
      <c r="O32" s="43" t="str">
        <f>IF(O37="","",20*O33*O35)</f>
        <v/>
      </c>
      <c r="P32" s="43" t="str">
        <f>IF(P37="","",20*P33*P35)</f>
        <v/>
      </c>
      <c r="Q32" s="43" t="str">
        <f>IF(Q37="","",20*Q33*Q35)</f>
        <v/>
      </c>
      <c r="R32" s="43"/>
      <c r="S32" s="59">
        <f>SUM(D32:Q32)</f>
        <v>0</v>
      </c>
      <c r="T32" s="37"/>
      <c r="V32" s="68"/>
      <c r="W32" s="68"/>
    </row>
    <row hidden="1" r="33">
      <c r="A33" s="38" t="s">
        <v>24</v>
      </c>
      <c r="B33" s="39"/>
      <c r="C33" s="39"/>
      <c r="D33" s="40" t="str">
        <f>IF(D34="","",IF(D34="Int.",1,IF(D34="Nac.",0.5,"")))</f>
        <v/>
      </c>
      <c r="E33" s="40" t="str">
        <f>IF(E34="","",IF(E34="Int.",1,IF(E34="Nac.",0.5,"")))</f>
        <v/>
      </c>
      <c r="F33" s="40" t="str">
        <f>IF(F34="","",IF(F34="Int.",1,IF(F34="Nac.",0.5,"")))</f>
        <v/>
      </c>
      <c r="G33" s="40" t="str">
        <f>IF(G34="","",IF(G34="Int.",1,IF(G34="Nac.",0.5,"")))</f>
        <v/>
      </c>
      <c r="H33" s="40" t="str">
        <f>IF(H34="","",IF(H34="Int.",1,IF(H34="Nac.",0.5,"")))</f>
        <v/>
      </c>
      <c r="I33" s="40" t="str">
        <f>IF(I34="","",IF(I34="Int.",1,IF(I34="Nac.",0.5,"")))</f>
        <v/>
      </c>
      <c r="J33" s="40" t="str">
        <f>IF(J34="","",IF(J34="Int.",1,IF(J34="Nac.",0.5,"")))</f>
        <v/>
      </c>
      <c r="K33" s="40" t="str">
        <f>IF(K34="","",IF(K34="Int.",1,IF(K34="Nac.",0.5,"")))</f>
        <v/>
      </c>
      <c r="L33" s="40" t="str">
        <f>IF(L34="","",IF(L34="Int.",1,IF(L34="Nac.",0.5,"")))</f>
        <v/>
      </c>
      <c r="M33" s="40" t="str">
        <f>IF(M34="","",IF(M34="Int.",1,IF(M34="Nac.",0.5,"")))</f>
        <v/>
      </c>
      <c r="N33" s="40" t="str">
        <f>IF(N34="","",IF(N34="Int.",1,IF(N34="Nac.",0.5,"")))</f>
        <v/>
      </c>
      <c r="O33" s="40" t="str">
        <f>IF(O34="","",IF(O34="Int.",1,IF(O34="Nac.",0.5,"")))</f>
        <v/>
      </c>
      <c r="P33" s="40" t="str">
        <f>IF(P34="","",IF(P34="Int.",1,IF(P34="Nac.",0.5,"")))</f>
        <v/>
      </c>
      <c r="Q33" s="40" t="str">
        <f>IF(Q34="","",IF(Q34="Int.",1,IF(Q34="Nac.",0.5,"")))</f>
        <v/>
      </c>
      <c r="R33" s="39"/>
      <c r="S33" s="60"/>
      <c r="T33" s="39"/>
      <c r="U33" s="0" t="s">
        <v>20</v>
      </c>
      <c r="V33" s="32"/>
      <c r="W33" s="32"/>
    </row>
    <row r="34">
      <c r="A34" s="54" t="s">
        <v>36</v>
      </c>
      <c r="B34" s="39"/>
      <c r="C34" s="5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39"/>
      <c r="S34" s="43"/>
      <c r="T34" s="39"/>
      <c r="U34" s="0" t="s">
        <v>19</v>
      </c>
      <c r="V34" s="32"/>
      <c r="W34" s="32"/>
    </row>
    <row hidden="1" r="35">
      <c r="A35" s="54" t="s">
        <v>24</v>
      </c>
      <c r="B35" s="39"/>
      <c r="C35" s="55"/>
      <c r="D35" s="42" t="str">
        <f>IF(D36="","",IF(D36="Liv.",1,IF(D36="Cap.",0.4,"")))</f>
        <v/>
      </c>
      <c r="E35" s="42" t="str">
        <f>IF(E36="","",IF(E36="Liv.",1,IF(E36="Cap.",0.4,"")))</f>
        <v/>
      </c>
      <c r="F35" s="42" t="str">
        <f>IF(F36="","",IF(F36="Liv.",1,IF(F36="Cap.",0.4,"")))</f>
        <v/>
      </c>
      <c r="G35" s="42" t="str">
        <f>IF(G36="","",IF(G36="Liv.",1,IF(G36="Cap.",0.4,"")))</f>
        <v/>
      </c>
      <c r="H35" s="42" t="str">
        <f>IF(H36="","",IF(H36="Liv.",1,IF(H36="Cap.",0.4,"")))</f>
        <v/>
      </c>
      <c r="I35" s="42" t="str">
        <f>IF(I36="","",IF(I36="Liv.",1,IF(I36="Cap.",0.4,"")))</f>
        <v/>
      </c>
      <c r="J35" s="42" t="str">
        <f>IF(J36="","",IF(J36="Liv.",1,IF(J36="Cap.",0.4,"")))</f>
        <v/>
      </c>
      <c r="K35" s="42" t="str">
        <f>IF(K36="","",IF(K36="Liv.",1,IF(K36="Cap.",0.4,"")))</f>
        <v/>
      </c>
      <c r="L35" s="42" t="str">
        <f>IF(L36="","",IF(L36="Liv.",1,IF(L36="Cap.",0.4,"")))</f>
        <v/>
      </c>
      <c r="M35" s="42" t="str">
        <f>IF(M36="","",IF(M36="Liv.",1,IF(M36="Cap.",0.4,"")))</f>
        <v/>
      </c>
      <c r="N35" s="42" t="str">
        <f>IF(N36="","",IF(N36="Liv.",1,IF(N36="Cap.",0.4,"")))</f>
        <v/>
      </c>
      <c r="O35" s="42" t="str">
        <f>IF(O36="","",IF(O36="Liv.",1,IF(O36="Cap.",0.4,"")))</f>
        <v/>
      </c>
      <c r="P35" s="42" t="str">
        <f>IF(P36="","",IF(P36="Liv.",1,IF(P36="Cap.",0.4,"")))</f>
        <v/>
      </c>
      <c r="Q35" s="42" t="str">
        <f>IF(Q36="","",IF(Q36="Liv.",1,IF(Q36="Cap.",0.4,"")))</f>
        <v/>
      </c>
      <c r="R35" s="39"/>
      <c r="S35" s="43"/>
      <c r="T35" s="37"/>
      <c r="U35" s="0" t="s">
        <v>37</v>
      </c>
      <c r="V35" s="32"/>
      <c r="W35" s="32"/>
    </row>
    <row r="36">
      <c r="A36" s="54" t="s">
        <v>25</v>
      </c>
      <c r="B36" s="39"/>
      <c r="C36" s="5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39"/>
      <c r="S36" s="43"/>
      <c r="T36" s="37"/>
      <c r="U36" s="0" t="s">
        <v>28</v>
      </c>
      <c r="V36" s="32"/>
      <c r="W36" s="32"/>
    </row>
    <row r="37">
      <c r="A37" s="54" t="s">
        <v>10</v>
      </c>
      <c r="B37" s="39"/>
      <c r="C37" s="5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43"/>
      <c r="S37" s="43"/>
      <c r="T37" s="39"/>
      <c r="V37" s="32"/>
      <c r="W37" s="32"/>
    </row>
    <row r="38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V38" s="32"/>
      <c r="W38" s="32"/>
    </row>
    <row hidden="1" r="39">
      <c r="A39" s="28" t="s">
        <v>45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2" t="s">
        <v>2</v>
      </c>
      <c r="T39" s="23"/>
      <c r="V39" s="32" t="s">
        <v>34</v>
      </c>
      <c r="W39" s="32"/>
    </row>
    <row hidden="1"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V40" s="32"/>
      <c r="W40" s="32"/>
    </row>
    <row hidden="1" r="41">
      <c r="A41" s="51" t="s">
        <v>10</v>
      </c>
      <c r="B41" s="52"/>
      <c r="C41" s="53"/>
      <c r="D41" s="11"/>
      <c r="E41" s="43"/>
      <c r="F41" s="61">
        <f>IF(ISNUMBER(D41),2,0)</f>
        <v>0</v>
      </c>
      <c r="G41" s="43" t="s">
        <v>3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59">
        <f>F41</f>
        <v>0</v>
      </c>
      <c r="T41" s="37"/>
      <c r="V41" s="32">
        <v>20</v>
      </c>
      <c r="W41" s="32"/>
    </row>
    <row hidden="1" r="42">
      <c r="V42" s="32"/>
      <c r="W42" s="32"/>
    </row>
    <row r="43">
      <c r="A43" s="82" t="s">
        <v>48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4"/>
      <c r="V43" s="32"/>
      <c r="W43" s="32"/>
    </row>
    <row r="44">
      <c r="A44" s="163" t="s">
        <v>76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85"/>
      <c r="R44" s="85"/>
      <c r="S44" s="86" t="s">
        <v>2</v>
      </c>
      <c r="T44" s="87"/>
      <c r="V44" s="32"/>
      <c r="W44" s="32"/>
    </row>
    <row hidden="1"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9"/>
      <c r="V45" s="32"/>
      <c r="W45" s="32"/>
    </row>
    <row r="46">
      <c r="A46" s="51" t="s">
        <v>5</v>
      </c>
      <c r="B46" s="52"/>
      <c r="C46" s="51"/>
      <c r="D46" s="43" t="str">
        <f>IF(D49="","",IF(D47="E/R",1*0.5,IF(D47="Nac.",1*1,IF(D47="Int.",2,""))))</f>
        <v/>
      </c>
      <c r="E46" s="43" t="str">
        <f>IF(E49="","",IF(E47="E/R",1*0.5,IF(E47="Nac.",1*1,IF(E47="Int.",2,""))))</f>
        <v/>
      </c>
      <c r="F46" s="43" t="str">
        <f>IF(F49="","",IF(F47="E/R",1*0.5,IF(F47="Nac.",1*1,IF(F47="Int.",2,""))))</f>
        <v/>
      </c>
      <c r="G46" s="43" t="str">
        <f>IF(G49="","",IF(G47="E/R",1*0.5,IF(G47="Nac.",1*1,IF(G47="Int.",2,""))))</f>
        <v/>
      </c>
      <c r="H46" s="43" t="str">
        <f>IF(H49="","",IF(H47="E/R",1*0.5,IF(H47="Nac.",1*1,IF(H47="Int.",2,""))))</f>
        <v/>
      </c>
      <c r="I46" s="43" t="str">
        <f>IF(I49="","",IF(I47="E/R",1*0.5,IF(I47="Nac.",1*1,IF(I47="Int.",2,""))))</f>
        <v/>
      </c>
      <c r="J46" s="43" t="str">
        <f>IF(J49="","",IF(J47="E/R",1*0.5,IF(J47="Nac.",1*1,IF(J47="Int.",2,""))))</f>
        <v/>
      </c>
      <c r="K46" s="43" t="str">
        <f>IF(K49="","",IF(K47="E/R",1*0.5,IF(K47="Nac.",1*1,IF(K47="Int.",2,""))))</f>
        <v/>
      </c>
      <c r="L46" s="43" t="str">
        <f>IF(L49="","",IF(L47="E/R",1*0.5,IF(L47="Nac.",1*1,IF(L47="Int.",2,""))))</f>
        <v/>
      </c>
      <c r="M46" s="43" t="str">
        <f>IF(M49="","",IF(M47="E/R",1*0.5,IF(M47="Nac.",1*1,IF(M47="Int.",2,""))))</f>
        <v/>
      </c>
      <c r="N46" s="43" t="str">
        <f>IF(N49="","",IF(N47="E/R",1*0.5,IF(N47="Nac.",1*1,IF(N47="Int.",2,""))))</f>
        <v/>
      </c>
      <c r="O46" s="43" t="str">
        <f>IF(O49="","",IF(O47="E/R",1*0.5,IF(O47="Nac.",1*1,IF(O47="Int.",2,""))))</f>
        <v/>
      </c>
      <c r="P46" s="43" t="str">
        <f>IF(P49="","",IF(P47="E/R",1*0.5,IF(P47="Nac.",1*1,IF(P47="Int.",2,""))))</f>
        <v/>
      </c>
      <c r="Q46" s="43" t="str">
        <f>IF(Q49="","",IF(Q47="E/R",1*0.5,IF(Q47="Nac.",1*1,IF(Q47="Int.",2,""))))</f>
        <v/>
      </c>
      <c r="R46" s="43"/>
      <c r="S46" s="59">
        <f>SUM(D46:Q46)</f>
        <v>0</v>
      </c>
      <c r="T46" s="39"/>
      <c r="U46" s="0" t="s">
        <v>22</v>
      </c>
      <c r="V46" s="32" t="s">
        <v>17</v>
      </c>
      <c r="W46" s="32"/>
    </row>
    <row r="47">
      <c r="A47" s="39" t="s">
        <v>18</v>
      </c>
      <c r="B47" s="39"/>
      <c r="C47" s="5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9"/>
      <c r="S47" s="43"/>
      <c r="T47" s="37"/>
      <c r="U47" s="0" t="s">
        <v>23</v>
      </c>
      <c r="V47" s="32" t="s">
        <v>19</v>
      </c>
      <c r="W47" s="32"/>
    </row>
    <row hidden="1" r="48">
      <c r="A48" s="54" t="s">
        <v>24</v>
      </c>
      <c r="B48" s="39"/>
      <c r="C48" s="54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39"/>
      <c r="S48" s="43"/>
      <c r="T48" s="37"/>
      <c r="V48" s="32" t="s">
        <v>20</v>
      </c>
      <c r="W48" s="32"/>
    </row>
    <row r="49">
      <c r="A49" s="54" t="s">
        <v>10</v>
      </c>
      <c r="B49" s="39"/>
      <c r="C49" s="5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43"/>
      <c r="S49" s="43"/>
      <c r="T49" s="39"/>
      <c r="V49" s="32"/>
      <c r="W49" s="32"/>
    </row>
    <row r="50">
      <c r="V50" s="32"/>
      <c r="W50" s="32"/>
    </row>
    <row r="51">
      <c r="A51" s="161" t="s">
        <v>75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88"/>
      <c r="R51" s="89"/>
      <c r="S51" s="90" t="s">
        <v>2</v>
      </c>
      <c r="T51" s="91"/>
      <c r="V51" s="32"/>
      <c r="W51" s="32"/>
    </row>
    <row hidden="1" r="5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V52" s="32"/>
      <c r="W52" s="32"/>
    </row>
    <row r="53">
      <c r="A53" s="51" t="s">
        <v>5</v>
      </c>
      <c r="B53" s="52"/>
      <c r="C53" s="51"/>
      <c r="D53" s="43" t="str">
        <f>IF(D57="","",IF(D54="E/R",1*0.25*D55,IF(D54="Nac.",1*0.5*D55,IF(D54="Int.",1*D55,""))))</f>
        <v/>
      </c>
      <c r="E53" s="43" t="str">
        <f>IF(E57="","",IF(E54="E/R",1*0.25*E55,IF(E54="Nac.",1*0.5*E55,IF(E54="Int.",1*E55,""))))</f>
        <v/>
      </c>
      <c r="F53" s="43" t="str">
        <f>IF(F57="","",IF(F54="E/R",1*0.25*F55,IF(F54="Nac.",1*0.5*F55,IF(F54="Int.",1*F55,""))))</f>
        <v/>
      </c>
      <c r="G53" s="43" t="str">
        <f>IF(G57="","",IF(G54="E/R",1*0.25*G55,IF(G54="Nac.",1*0.5*G55,IF(G54="Int.",1*G55,""))))</f>
        <v/>
      </c>
      <c r="H53" s="43" t="str">
        <f>IF(H57="","",IF(H54="E/R",1*0.25*H55,IF(H54="Nac.",1*0.5*H55,IF(H54="Int.",1*H55,""))))</f>
        <v/>
      </c>
      <c r="I53" s="43" t="str">
        <f>IF(I57="","",IF(I54="E/R",1*0.25*I55,IF(I54="Nac.",1*0.5*I55,IF(I54="Int.",1*I55,""))))</f>
        <v/>
      </c>
      <c r="J53" s="43" t="str">
        <f>IF(J57="","",IF(J54="E/R",1*0.25*J55,IF(J54="Nac.",1*0.5*J55,IF(J54="Int.",1*J55,""))))</f>
        <v/>
      </c>
      <c r="K53" s="43" t="str">
        <f>IF(K57="","",IF(K54="E/R",1*0.25*K55,IF(K54="Nac.",1*0.5*K55,IF(K54="Int.",1*K55,""))))</f>
        <v/>
      </c>
      <c r="L53" s="43" t="str">
        <f>IF(L57="","",IF(L54="E/R",1*0.25*L55,IF(L54="Nac.",1*0.5*L55,IF(L54="Int.",1*L55,""))))</f>
        <v/>
      </c>
      <c r="M53" s="43" t="str">
        <f>IF(M57="","",IF(M54="E/R",1*0.25*M55,IF(M54="Nac.",1*0.5*M55,IF(M54="Int.",1*M55,""))))</f>
        <v/>
      </c>
      <c r="N53" s="43" t="str">
        <f>IF(N57="","",IF(N54="E/R",1*0.25*N55,IF(N54="Nac.",1*0.5*N55,IF(N54="Int.",1*N55,""))))</f>
        <v/>
      </c>
      <c r="O53" s="43" t="str">
        <f>IF(O57="","",IF(O54="E/R",1*0.25*O55,IF(O54="Nac.",1*0.5*O55,IF(O54="Int.",1*O55,""))))</f>
        <v/>
      </c>
      <c r="P53" s="43" t="str">
        <f>IF(P57="","",IF(P54="E/R",1*0.25*P55,IF(P54="Nac.",1*0.5*P55,IF(P54="Int.",1*P55,""))))</f>
        <v/>
      </c>
      <c r="Q53" s="43" t="str">
        <f>IF(Q57="","",IF(Q54="E/R",1*0.25*Q55,IF(Q54="Nac.",1*0.5*Q55,IF(Q54="Int.",1*Q55,""))))</f>
        <v/>
      </c>
      <c r="R53" s="43"/>
      <c r="S53" s="66">
        <f>SUM(D53:Q53)</f>
        <v>0</v>
      </c>
      <c r="T53" s="39"/>
      <c r="U53" s="0" t="s">
        <v>22</v>
      </c>
      <c r="V53" s="32"/>
      <c r="W53" s="32"/>
    </row>
    <row r="54">
      <c r="A54" s="39" t="s">
        <v>18</v>
      </c>
      <c r="B54" s="39"/>
      <c r="C54" s="54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39"/>
      <c r="S54" s="43"/>
      <c r="T54" s="37"/>
      <c r="U54" s="0" t="s">
        <v>23</v>
      </c>
      <c r="V54" s="32"/>
      <c r="W54" s="32"/>
    </row>
    <row hidden="1" r="55">
      <c r="A55" s="54" t="s">
        <v>24</v>
      </c>
      <c r="B55" s="39"/>
      <c r="C55" s="54"/>
      <c r="D55" s="42" t="str">
        <f>IF(D56="","",IF(D56="1o.",1,IF(D56="2o.",1,"")))</f>
        <v/>
      </c>
      <c r="E55" s="42" t="str">
        <f>IF(E56="","",IF(E56="1o.",1,IF(E56="2o.",1,"")))</f>
        <v/>
      </c>
      <c r="F55" s="42" t="str">
        <f>IF(F56="","",IF(F56="1o.",1,IF(F56="2o.",1,"")))</f>
        <v/>
      </c>
      <c r="G55" s="42" t="str">
        <f>IF(G56="","",IF(G56="1o.",1,IF(G56="2o.",1,"")))</f>
        <v/>
      </c>
      <c r="H55" s="42" t="str">
        <f>IF(H56="","",IF(H56="1o.",1,IF(H56="2o.",1,"")))</f>
        <v/>
      </c>
      <c r="I55" s="42" t="str">
        <f>IF(I56="","",IF(I56="1o.",1,IF(I56="2o.",1,"")))</f>
        <v/>
      </c>
      <c r="J55" s="42" t="str">
        <f>IF(J56="","",IF(J56="1o.",1,IF(J56="2o.",1,"")))</f>
        <v/>
      </c>
      <c r="K55" s="42" t="str">
        <f>IF(K56="","",IF(K56="1o.",1,IF(K56="2o.",1,"")))</f>
        <v/>
      </c>
      <c r="L55" s="42" t="str">
        <f>IF(L56="","",IF(L56="1o.",1,IF(L56="2o.",1,"")))</f>
        <v/>
      </c>
      <c r="M55" s="42" t="str">
        <f>IF(M56="","",IF(M56="1o.",1,IF(M56="2o.",1,"")))</f>
        <v/>
      </c>
      <c r="N55" s="42" t="str">
        <f>IF(N56="","",IF(N56="1o.",1,IF(N56="2o.",1,"")))</f>
        <v/>
      </c>
      <c r="O55" s="42" t="str">
        <f>IF(O56="","",IF(O56="1o.",1,IF(O56="2o.",1,"")))</f>
        <v/>
      </c>
      <c r="P55" s="42" t="str">
        <f>IF(P56="","",IF(P56="1o.",1,IF(P56="2o.",1,"")))</f>
        <v/>
      </c>
      <c r="Q55" s="42" t="str">
        <f>IF(Q56="","",IF(Q56="1o.",1,IF(Q56="2o.",1,"")))</f>
        <v/>
      </c>
      <c r="R55" s="39"/>
      <c r="S55" s="43"/>
      <c r="T55" s="37"/>
      <c r="V55" s="32" t="s">
        <v>17</v>
      </c>
      <c r="W55" s="32"/>
    </row>
    <row r="56">
      <c r="A56" s="51" t="s">
        <v>21</v>
      </c>
      <c r="B56" s="52"/>
      <c r="C56" s="5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39"/>
      <c r="S56" s="43"/>
      <c r="T56" s="37"/>
      <c r="V56" s="32" t="s">
        <v>19</v>
      </c>
      <c r="W56" s="32"/>
    </row>
    <row r="57">
      <c r="A57" s="39" t="s">
        <v>10</v>
      </c>
      <c r="B57" s="39"/>
      <c r="C57" s="54"/>
      <c r="D57" s="1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43"/>
      <c r="S57" s="43"/>
      <c r="T57" s="39"/>
      <c r="V57" s="32" t="s">
        <v>20</v>
      </c>
      <c r="W57" s="32"/>
    </row>
    <row r="58">
      <c r="A58" s="165" t="s">
        <v>58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7"/>
      <c r="Q58" s="36"/>
      <c r="R58" s="1"/>
      <c r="S58" s="81" t="s">
        <v>2</v>
      </c>
      <c r="T58" s="92"/>
      <c r="V58" s="32"/>
      <c r="W58" s="32"/>
    </row>
    <row hidden="1" r="59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V59" s="32"/>
      <c r="W59" s="32"/>
    </row>
    <row r="60">
      <c r="A60" s="51" t="s">
        <v>5</v>
      </c>
      <c r="B60" s="52"/>
      <c r="C60" s="51"/>
      <c r="D60" s="43" t="str">
        <f>IF(D64="","",IF(D61="E/R",1*0.5*D62,IF(D61="Nac.",1*1*D62,IF(D61="Int.",2*D62,""))))</f>
        <v/>
      </c>
      <c r="E60" s="43" t="str">
        <f>IF(E64="","",IF(E61="E/R",1*0.5*E62,IF(E61="Nac.",1*1*E62,IF(E61="Int.",2*E62,""))))</f>
        <v/>
      </c>
      <c r="F60" s="43" t="str">
        <f>IF(F64="","",IF(F61="E/R",1*0.5*F62,IF(F61="Nac.",1*1*F62,IF(F61="Int.",2*F62,""))))</f>
        <v/>
      </c>
      <c r="G60" s="43" t="str">
        <f>IF(G64="","",IF(G61="E/R",1*0.5*G62,IF(G61="Nac.",1*1*G62,IF(G61="Int.",2*G62,""))))</f>
        <v/>
      </c>
      <c r="H60" s="43" t="str">
        <f>IF(H64="","",IF(H61="E/R",1*0.5*H62,IF(H61="Nac.",1*1*H62,IF(H61="Int.",2*H62,""))))</f>
        <v/>
      </c>
      <c r="I60" s="43" t="str">
        <f>IF(I64="","",IF(I61="E/R",1*0.5*I62,IF(I61="Nac.",1*1*I62,IF(I61="Int.",2*I62,""))))</f>
        <v/>
      </c>
      <c r="J60" s="43" t="str">
        <f>IF(J64="","",IF(J61="E/R",1*0.5*J62,IF(J61="Nac.",1*1*J62,IF(J61="Int.",2*J62,""))))</f>
        <v/>
      </c>
      <c r="K60" s="43" t="str">
        <f>IF(K64="","",IF(K61="E/R",1*0.5*K62,IF(K61="Nac.",1*1*K62,IF(K61="Int.",2*K62,""))))</f>
        <v/>
      </c>
      <c r="L60" s="43" t="str">
        <f>IF(L64="","",IF(L61="E/R",1*0.5*L62,IF(L61="Nac.",1*1*L62,IF(L61="Int.",2*L62,""))))</f>
        <v/>
      </c>
      <c r="M60" s="43" t="str">
        <f>IF(M64="","",IF(M61="E/R",1*0.5*M62,IF(M61="Nac.",1*1*M62,IF(M61="Int.",2*M62,""))))</f>
        <v/>
      </c>
      <c r="N60" s="43" t="str">
        <f>IF(N64="","",IF(N61="E/R",1*0.5*N62,IF(N61="Nac.",1*1*N62,IF(N61="Int.",2*N62,""))))</f>
        <v/>
      </c>
      <c r="O60" s="43" t="str">
        <f>IF(O64="","",IF(O61="E/R",1*0.5*O62,IF(O61="Nac.",1*1*O62,IF(O61="Int.",2*O62,""))))</f>
        <v/>
      </c>
      <c r="P60" s="43" t="str">
        <f>IF(P64="","",IF(P61="E/R",1*0.5*P62,IF(P61="Nac.",1*1*P62,IF(P61="Int.",2*P62,""))))</f>
        <v/>
      </c>
      <c r="Q60" s="43" t="str">
        <f>IF(Q64="","",IF(Q61="E/R",1*0.5*Q62,IF(Q61="Nac.",1*1*Q62,IF(Q61="Int.",2*Q62,""))))</f>
        <v/>
      </c>
      <c r="R60" s="43"/>
      <c r="S60" s="59">
        <f>SUM(D60:Q60)</f>
        <v>0</v>
      </c>
      <c r="T60" s="39"/>
      <c r="U60" s="0" t="s">
        <v>22</v>
      </c>
      <c r="V60" s="32"/>
      <c r="W60" s="32"/>
    </row>
    <row r="61">
      <c r="A61" s="39" t="s">
        <v>18</v>
      </c>
      <c r="B61" s="39"/>
      <c r="C61" s="54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39"/>
      <c r="S61" s="43"/>
      <c r="T61" s="37"/>
      <c r="U61" s="0" t="s">
        <v>23</v>
      </c>
      <c r="V61" s="32"/>
      <c r="W61" s="32"/>
    </row>
    <row hidden="1" r="62">
      <c r="A62" s="54" t="s">
        <v>24</v>
      </c>
      <c r="B62" s="39"/>
      <c r="C62" s="54"/>
      <c r="D62" s="42" t="str">
        <f>IF(D63="","",IF(D63="1o.",1,IF(D63="2o.",1,"")))</f>
        <v/>
      </c>
      <c r="E62" s="42" t="str">
        <f>IF(E63="","",IF(E63="1o.",1,IF(E63="2o.",1,"")))</f>
        <v/>
      </c>
      <c r="F62" s="42" t="str">
        <f>IF(F63="","",IF(F63="1o.",1,IF(F63="2o.",1,"")))</f>
        <v/>
      </c>
      <c r="G62" s="42" t="str">
        <f>IF(G63="","",IF(G63="1o.",1,IF(G63="2o.",1,"")))</f>
        <v/>
      </c>
      <c r="H62" s="42" t="str">
        <f>IF(H63="","",IF(H63="1o.",1,IF(H63="2o.",1,"")))</f>
        <v/>
      </c>
      <c r="I62" s="42" t="str">
        <f>IF(I63="","",IF(I63="1o.",1,IF(I63="2o.",1,"")))</f>
        <v/>
      </c>
      <c r="J62" s="42" t="str">
        <f>IF(J63="","",IF(J63="1o.",1,IF(J63="2o.",1,"")))</f>
        <v/>
      </c>
      <c r="K62" s="42" t="str">
        <f>IF(K63="","",IF(K63="1o.",1,IF(K63="2o.",1,"")))</f>
        <v/>
      </c>
      <c r="L62" s="42" t="str">
        <f>IF(L63="","",IF(L63="1o.",1,IF(L63="2o.",1,"")))</f>
        <v/>
      </c>
      <c r="M62" s="42" t="str">
        <f>IF(M63="","",IF(M63="1o.",1,IF(M63="2o.",1,"")))</f>
        <v/>
      </c>
      <c r="N62" s="42" t="str">
        <f>IF(N63="","",IF(N63="1o.",1,IF(N63="2o.",1,"")))</f>
        <v/>
      </c>
      <c r="O62" s="42" t="str">
        <f>IF(O63="","",IF(O63="1o.",1,IF(O63="2o.",1,"")))</f>
        <v/>
      </c>
      <c r="P62" s="42" t="str">
        <f>IF(P63="","",IF(P63="1o.",1,IF(P63="2o.",1,"")))</f>
        <v/>
      </c>
      <c r="Q62" s="42" t="str">
        <f>IF(Q63="","",IF(Q63="1o.",1,IF(Q63="2o.",1,"")))</f>
        <v/>
      </c>
      <c r="R62" s="39"/>
      <c r="S62" s="43"/>
      <c r="T62" s="37"/>
      <c r="V62" s="32" t="s">
        <v>17</v>
      </c>
      <c r="W62" s="32"/>
    </row>
    <row r="63">
      <c r="A63" s="51" t="s">
        <v>21</v>
      </c>
      <c r="B63" s="52"/>
      <c r="C63" s="5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39"/>
      <c r="S63" s="43"/>
      <c r="T63" s="37"/>
      <c r="V63" s="32" t="s">
        <v>19</v>
      </c>
      <c r="W63" s="32"/>
    </row>
    <row r="64">
      <c r="A64" s="39" t="s">
        <v>10</v>
      </c>
      <c r="B64" s="39"/>
      <c r="C64" s="54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43"/>
      <c r="S64" s="43"/>
      <c r="T64" s="39"/>
      <c r="V64" s="32" t="s">
        <v>20</v>
      </c>
      <c r="W64" s="32"/>
    </row>
    <row r="65">
      <c r="V65" s="32"/>
      <c r="W65" s="32"/>
    </row>
    <row r="66">
      <c r="A66" s="28" t="s">
        <v>77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93"/>
      <c r="V66" s="32"/>
      <c r="W66" s="32"/>
    </row>
    <row r="67">
      <c r="A67" s="1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1" t="s">
        <v>2</v>
      </c>
      <c r="T67" s="94"/>
      <c r="V67" s="32"/>
      <c r="W67" s="32"/>
    </row>
    <row hidden="1"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75"/>
      <c r="S68" s="75"/>
      <c r="T68" s="37"/>
      <c r="V68" s="32"/>
      <c r="W68" s="32"/>
    </row>
    <row r="69">
      <c r="A69" s="51" t="s">
        <v>10</v>
      </c>
      <c r="B69" s="52"/>
      <c r="C69" s="5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3"/>
      <c r="O69" s="113"/>
      <c r="P69" s="113"/>
      <c r="Q69" s="113"/>
      <c r="R69" s="39"/>
      <c r="S69" s="67">
        <f>COUNT(D69:Q69)*U69</f>
        <v>0</v>
      </c>
      <c r="T69" s="37"/>
      <c r="U69" s="0">
        <v>0.5</v>
      </c>
      <c r="V69" s="32"/>
      <c r="W69" s="32"/>
    </row>
    <row r="70">
      <c r="V70" s="32"/>
      <c r="W70" s="32"/>
    </row>
    <row r="71">
      <c r="A71" s="28" t="s">
        <v>60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93"/>
      <c r="V71" s="32"/>
      <c r="W71" s="32"/>
    </row>
    <row r="72">
      <c r="A72" s="17" t="s">
        <v>64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1" t="s">
        <v>2</v>
      </c>
      <c r="T72" s="94"/>
      <c r="V72" s="32"/>
      <c r="W72" s="32"/>
    </row>
    <row hidden="1"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75"/>
      <c r="S73" s="75"/>
      <c r="T73" s="37"/>
      <c r="V73" s="32"/>
      <c r="W73" s="32"/>
    </row>
    <row r="74">
      <c r="A74" s="51" t="s">
        <v>6</v>
      </c>
      <c r="B74" s="52"/>
      <c r="C74" s="51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39"/>
      <c r="S74" s="59">
        <f>SUM(D74:Q74)</f>
        <v>0</v>
      </c>
      <c r="T74" s="37"/>
      <c r="V74" s="32"/>
      <c r="W74" s="32"/>
    </row>
    <row r="75">
      <c r="A75" s="39" t="s">
        <v>10</v>
      </c>
      <c r="B75" s="39"/>
      <c r="C75" s="54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39"/>
      <c r="S75" s="47"/>
      <c r="T75" s="39"/>
      <c r="V75" s="32"/>
      <c r="W75" s="32"/>
    </row>
    <row r="76">
      <c r="V76" s="32"/>
      <c r="W76" s="32"/>
    </row>
    <row r="77">
      <c r="A77" s="65" t="s">
        <v>62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81" t="s">
        <v>2</v>
      </c>
      <c r="T77" s="92"/>
      <c r="V77" s="32"/>
      <c r="W77" s="32"/>
    </row>
    <row hidden="1"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75"/>
      <c r="S78" s="75"/>
      <c r="T78" s="76"/>
      <c r="V78" s="32"/>
      <c r="W78" s="32"/>
    </row>
    <row r="79">
      <c r="A79" s="51" t="s">
        <v>6</v>
      </c>
      <c r="B79" s="52"/>
      <c r="C79" s="51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77"/>
      <c r="S79" s="59">
        <f>(SUM(D79:Q79))*1.5</f>
        <v>0</v>
      </c>
      <c r="T79" s="37"/>
      <c r="V79" s="32"/>
      <c r="W79" s="32"/>
    </row>
    <row r="80">
      <c r="A80" s="39" t="s">
        <v>10</v>
      </c>
      <c r="B80" s="39"/>
      <c r="C80" s="54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77"/>
      <c r="S80" s="43"/>
      <c r="T80" s="37"/>
      <c r="V80" s="32"/>
      <c r="W80" s="32"/>
    </row>
    <row r="81">
      <c r="V81" s="32"/>
      <c r="W81" s="32"/>
    </row>
    <row r="82">
      <c r="A82" s="65" t="s">
        <v>63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81" t="s">
        <v>2</v>
      </c>
      <c r="T82" s="92"/>
      <c r="V82" s="32"/>
      <c r="W82" s="32"/>
    </row>
    <row hidden="1"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75"/>
      <c r="S83" s="75"/>
      <c r="T83" s="76"/>
      <c r="V83" s="32"/>
      <c r="W83" s="32"/>
    </row>
    <row r="84">
      <c r="A84" s="51" t="s">
        <v>6</v>
      </c>
      <c r="B84" s="52"/>
      <c r="C84" s="51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39"/>
      <c r="S84" s="67">
        <f>(SUM(D84:Q84))*2</f>
        <v>0</v>
      </c>
      <c r="T84" s="37"/>
      <c r="V84" s="32"/>
      <c r="W84" s="32"/>
    </row>
    <row r="85">
      <c r="A85" s="39" t="s">
        <v>10</v>
      </c>
      <c r="B85" s="39"/>
      <c r="C85" s="54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39"/>
      <c r="S85" s="47"/>
      <c r="T85" s="37"/>
      <c r="V85" s="32"/>
      <c r="W85" s="32"/>
    </row>
    <row r="86">
      <c r="V86" s="68"/>
      <c r="W86" s="68"/>
    </row>
    <row r="87">
      <c r="A87" s="65" t="s">
        <v>71</v>
      </c>
      <c r="B87" s="74"/>
      <c r="C87" s="74"/>
      <c r="D87" s="74"/>
      <c r="E87" s="74"/>
      <c r="F87" s="74"/>
      <c r="G87" s="7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81" t="s">
        <v>2</v>
      </c>
      <c r="T87" s="92"/>
      <c r="V87" s="32"/>
      <c r="W87" s="32"/>
    </row>
    <row hidden="1" r="88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6"/>
      <c r="V88" s="32"/>
      <c r="W88" s="32"/>
    </row>
    <row r="89">
      <c r="A89" s="51" t="s">
        <v>10</v>
      </c>
      <c r="B89" s="52"/>
      <c r="C89" s="5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39"/>
      <c r="S89" s="67">
        <f>COUNT(D89:Q89)*U89</f>
        <v>0</v>
      </c>
      <c r="T89" s="37"/>
      <c r="U89" s="0">
        <v>1</v>
      </c>
      <c r="V89" s="32"/>
      <c r="W89" s="32"/>
    </row>
    <row r="90">
      <c r="V90" s="32"/>
      <c r="W90" s="32"/>
    </row>
    <row r="91">
      <c r="A91" s="95" t="s">
        <v>46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7" t="s">
        <v>2</v>
      </c>
      <c r="N91" s="97"/>
      <c r="O91" s="98">
        <f>IF(SUM(S95,S102)&gt;=V91,V91,SUM(S95,S102))</f>
        <v>0</v>
      </c>
      <c r="P91" s="97"/>
      <c r="Q91" s="97" t="s">
        <v>38</v>
      </c>
      <c r="R91" s="97"/>
      <c r="S91" s="97"/>
      <c r="T91" s="99">
        <f>IF((SUM(S95,S102)&gt;=V91),(SUM(S95,S102)-V91),0)</f>
        <v>0</v>
      </c>
      <c r="V91" s="32">
        <v>15</v>
      </c>
      <c r="W91" s="32"/>
    </row>
    <row r="92">
      <c r="A92" s="147" t="s">
        <v>61</v>
      </c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22"/>
      <c r="S92" s="26"/>
      <c r="T92" s="100"/>
      <c r="V92" s="32"/>
      <c r="W92" s="32"/>
    </row>
    <row r="93">
      <c r="A93" s="149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01"/>
      <c r="S93" s="102" t="s">
        <v>2</v>
      </c>
      <c r="T93" s="103"/>
      <c r="U93" s="3" t="s">
        <v>39</v>
      </c>
      <c r="V93" s="32"/>
      <c r="W93" s="32"/>
    </row>
    <row hidden="1"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7"/>
      <c r="V94" s="32"/>
      <c r="W94" s="32"/>
    </row>
    <row r="95">
      <c r="A95" s="51" t="s">
        <v>5</v>
      </c>
      <c r="B95" s="52"/>
      <c r="C95" s="51"/>
      <c r="D95" s="43" t="str">
        <f>IF(D98="","",IF(D97="E.S.s.",D96,IF(D97="E.S.p.",D96*2,IF(D97="Mon.",D96*0.5,IF(D97="Ext.",D96*0.25,IF(D97="E.M.",D96*0.5,""))))))</f>
        <v/>
      </c>
      <c r="E95" s="43" t="str">
        <f>IF(E98="","",IF(E97="E.S.s.",E96,IF(E97="E.S.p.",E96*2,IF(E97="Mon.",E96*0.5,IF(E97="Ext.",E96*0.25,IF(E97="E.M.",E96*0.5,""))))))</f>
        <v/>
      </c>
      <c r="F95" s="43" t="str">
        <f>IF(F98="","",IF(F97="E.S.s.",F96,IF(F97="E.S.p.",F96*2,IF(F97="Mon.",F96*0.5,IF(F97="Ext.",F96*0.25,IF(F97="E.M.",F96*0.5,""))))))</f>
        <v/>
      </c>
      <c r="G95" s="43" t="str">
        <f>IF(G98="","",IF(G97="E.S.s.",G96,IF(G97="E.S.p.",G96*2,IF(G97="Mon.",G96*0.5,IF(G97="Ext.",G96*0.25,IF(G97="E.M.",G96*0.5,""))))))</f>
        <v/>
      </c>
      <c r="H95" s="43" t="str">
        <f>IF(H98="","",IF(H97="E.S.s.",H96,IF(H97="E.S.p.",H96*2,IF(H97="Mon.",H96*0.5,IF(H97="Ext.",H96*0.25,IF(H97="E.M.",H96*0.5,""))))))</f>
        <v/>
      </c>
      <c r="I95" s="43" t="str">
        <f>IF(I98="","",IF(I97="E.S.s.",I96,IF(I97="E.S.p.",I96*2,IF(I97="Mon.",I96*0.5,IF(I97="Ext.",I96*0.25,IF(I97="E.M.",I96*0.5,""))))))</f>
        <v/>
      </c>
      <c r="J95" s="43" t="str">
        <f>IF(J98="","",IF(J97="E.S.s.",J96,IF(J97="E.S.p.",J96*2,IF(J97="Mon.",J96*0.5,IF(J97="Ext.",J96*0.25,IF(J97="E.M.",J96*0.5,""))))))</f>
        <v/>
      </c>
      <c r="K95" s="43" t="str">
        <f>IF(K98="","",IF(K97="E.S.s.",K96,IF(K97="E.S.p.",K96*2,IF(K97="Mon.",K96*0.5,IF(K97="Ext.",K96*0.25,IF(K97="E.M.",K96*0.5,""))))))</f>
        <v/>
      </c>
      <c r="L95" s="43" t="str">
        <f>IF(L98="","",IF(L97="E.S.s.",L96,IF(L97="E.S.p.",L96*2,IF(L97="Mon.",L96*0.5,IF(L97="Ext.",L96*0.25,IF(L97="E.M.",L96*0.5,""))))))</f>
        <v/>
      </c>
      <c r="M95" s="43" t="str">
        <f>IF(M98="","",IF(M97="E.S.s.",M96,IF(M97="E.S.p.",M96*2,IF(M97="Mon.",M96*0.5,IF(M97="Ext.",M96*0.25,IF(M97="E.M.",M96*0.5,""))))))</f>
        <v/>
      </c>
      <c r="N95" s="43" t="str">
        <f>IF(N98="","",IF(N97="E.S.s.",N96,IF(N97="E.S.p.",N96*2,IF(N97="Mon.",N96*0.5,IF(N97="Ext.",N96*0.25,IF(N97="E.M.",N96*0.5,""))))))</f>
        <v/>
      </c>
      <c r="O95" s="43" t="str">
        <f>IF(O98="","",IF(O97="E.S.s.",O96,IF(O97="E.S.p.",O96*2,IF(O97="Mon.",O96*0.5,IF(O97="Ext.",O96*0.25,IF(O97="E.M.",O96*0.5,""))))))</f>
        <v/>
      </c>
      <c r="P95" s="43" t="str">
        <f>IF(P98="","",IF(P97="E.S.s.",P96,IF(P97="E.S.p.",P96*2,IF(P97="Mon.",P96*0.5,IF(P97="Ext.",P96*0.25,IF(P97="E.M.",P96*0.5,""))))))</f>
        <v/>
      </c>
      <c r="Q95" s="43" t="str">
        <f>IF(Q98="","",IF(Q97="E.S.s.",Q96,IF(Q97="E.S.p.",Q96*2,IF(Q97="Mon.",Q96*0.5,IF(Q97="Ext.",Q96*0.25,IF(Q97="E.M.",Q96*0.5,""))))))</f>
        <v/>
      </c>
      <c r="R95" s="43"/>
      <c r="S95" s="59">
        <f>(SUM(D95:Q95))</f>
        <v>0</v>
      </c>
      <c r="T95" s="37"/>
      <c r="U95" s="0" t="s">
        <v>32</v>
      </c>
      <c r="V95" s="32"/>
      <c r="W95" s="32"/>
    </row>
    <row r="96">
      <c r="A96" s="39" t="s">
        <v>6</v>
      </c>
      <c r="B96" s="39"/>
      <c r="C96" s="54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39"/>
      <c r="S96" s="43"/>
      <c r="T96" s="37"/>
      <c r="U96" s="0" t="s">
        <v>33</v>
      </c>
      <c r="V96" s="32"/>
      <c r="W96" s="32"/>
    </row>
    <row r="97">
      <c r="A97" s="54" t="s">
        <v>8</v>
      </c>
      <c r="B97" s="39"/>
      <c r="C97" s="54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39"/>
      <c r="S97" s="43"/>
      <c r="T97" s="37"/>
      <c r="U97" s="0" t="s">
        <v>7</v>
      </c>
      <c r="V97" s="32"/>
      <c r="W97" s="32"/>
    </row>
    <row r="98">
      <c r="A98" s="54" t="s">
        <v>10</v>
      </c>
      <c r="B98" s="39"/>
      <c r="C98" s="54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43"/>
      <c r="S98" s="43"/>
      <c r="T98" s="37"/>
      <c r="U98" s="0" t="s">
        <v>9</v>
      </c>
      <c r="V98" s="32"/>
      <c r="W98" s="32"/>
    </row>
    <row r="99">
      <c r="U99" s="0" t="s">
        <v>11</v>
      </c>
      <c r="V99" s="32"/>
      <c r="W99" s="32"/>
    </row>
    <row r="100">
      <c r="A100" s="29" t="s">
        <v>65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2" t="s">
        <v>2</v>
      </c>
      <c r="T100" s="63"/>
      <c r="V100" s="32"/>
      <c r="W100" s="32"/>
    </row>
    <row hidden="1" r="101">
      <c r="A101" s="15"/>
      <c r="T101" s="39"/>
      <c r="V101" s="32"/>
      <c r="W101" s="32"/>
    </row>
    <row r="102">
      <c r="A102" s="51" t="s">
        <v>4</v>
      </c>
      <c r="B102" s="52"/>
      <c r="C102" s="51"/>
      <c r="D102" s="9"/>
      <c r="E102" s="43"/>
      <c r="F102" s="46" t="s">
        <v>12</v>
      </c>
      <c r="G102" s="43"/>
      <c r="H102" s="43"/>
      <c r="I102" s="11"/>
      <c r="J102" s="11"/>
      <c r="K102" s="11"/>
      <c r="L102" s="11"/>
      <c r="M102" s="11"/>
      <c r="N102" s="52"/>
      <c r="O102" s="62">
        <f>IF(ISNUMBER(D102),D102,IF(ISNUMBER((I102*10+J102*8+K102*6)/(I102+J102+K102+L102+M102)),(I102*10+J102*8+K102*6)/(I102+J102+K102+L102+M102),0))</f>
        <v>0</v>
      </c>
      <c r="P102" s="52"/>
      <c r="Q102" s="52"/>
      <c r="R102" s="52"/>
      <c r="S102" s="59">
        <f>IF(ISNUMBER(O102),IF(O102&gt;=6,(O102*(O102-5))/10,O102*0.09),0)</f>
        <v>0</v>
      </c>
      <c r="T102" s="51"/>
      <c r="V102" s="32"/>
      <c r="W102" s="32"/>
    </row>
    <row r="103">
      <c r="A103" s="39" t="s">
        <v>10</v>
      </c>
      <c r="B103" s="39"/>
      <c r="C103" s="54"/>
      <c r="D103" s="11"/>
      <c r="E103" s="43"/>
      <c r="F103" s="43"/>
      <c r="G103" s="43"/>
      <c r="H103" s="43"/>
      <c r="I103" s="43" t="s">
        <v>13</v>
      </c>
      <c r="J103" s="43" t="s">
        <v>14</v>
      </c>
      <c r="K103" s="43" t="s">
        <v>15</v>
      </c>
      <c r="L103" s="43" t="s">
        <v>16</v>
      </c>
      <c r="M103" s="43" t="s">
        <v>92</v>
      </c>
      <c r="N103" s="43"/>
      <c r="O103" s="43" t="s">
        <v>4</v>
      </c>
      <c r="P103" s="43"/>
      <c r="Q103" s="43"/>
      <c r="R103" s="43"/>
      <c r="S103" s="43"/>
      <c r="T103" s="37"/>
      <c r="V103" s="32"/>
      <c r="W103" s="32"/>
    </row>
    <row r="104">
      <c r="A104" s="15"/>
      <c r="V104" s="32"/>
      <c r="W104" s="32"/>
    </row>
    <row r="105">
      <c r="A105" s="95" t="s">
        <v>47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7" t="s">
        <v>2</v>
      </c>
      <c r="N105" s="97"/>
      <c r="O105" s="104">
        <f>IF(SUM(S108,S114,S119,S124,S129,S135,S139,S144,S150)&gt;=V105,V105,SUM(S108,S114,S119,S124,S129,S135,S139,S144,S150))</f>
        <v>0</v>
      </c>
      <c r="P105" s="97"/>
      <c r="Q105" s="97" t="s">
        <v>38</v>
      </c>
      <c r="R105" s="97"/>
      <c r="S105" s="97"/>
      <c r="T105" s="105">
        <f>IF((SUM(S108,S114,S119,S124,S129,S135,S139,S144,S150)&gt;=V105),(SUM(S108,S114,S119,S124,S129,S135,S139,S144,S150)-V105),0)</f>
        <v>0</v>
      </c>
      <c r="V105" s="32">
        <v>10</v>
      </c>
      <c r="W105" s="32"/>
    </row>
    <row r="106">
      <c r="A106" s="106" t="s">
        <v>74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8" t="s">
        <v>2</v>
      </c>
      <c r="T106" s="109"/>
      <c r="V106" s="32"/>
      <c r="W106" s="32"/>
    </row>
    <row hidden="1"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3"/>
      <c r="T107" s="37"/>
      <c r="V107" s="32"/>
      <c r="W107" s="32"/>
    </row>
    <row r="108">
      <c r="A108" s="51" t="s">
        <v>5</v>
      </c>
      <c r="B108" s="52"/>
      <c r="C108" s="51"/>
      <c r="D108" s="43" t="str">
        <f>IF(D110="","",0.03*D109)</f>
        <v/>
      </c>
      <c r="E108" s="43" t="str">
        <f>IF(E110="","",0.03*E109)</f>
        <v/>
      </c>
      <c r="F108" s="43" t="str">
        <f>IF(F110="","",0.03*F109)</f>
        <v/>
      </c>
      <c r="G108" s="43" t="str">
        <f>IF(G110="","",0.03*G109)</f>
        <v/>
      </c>
      <c r="H108" s="43" t="str">
        <f>IF(H110="","",0.03*H109)</f>
        <v/>
      </c>
      <c r="I108" s="43" t="str">
        <f>IF(I110="","",0.03*I109)</f>
        <v/>
      </c>
      <c r="J108" s="43" t="str">
        <f>IF(J110="","",0.03*J109)</f>
        <v/>
      </c>
      <c r="K108" s="43" t="str">
        <f>IF(K110="","",0.03*K109)</f>
        <v/>
      </c>
      <c r="L108" s="43" t="str">
        <f>IF(L110="","",0.03*L109)</f>
        <v/>
      </c>
      <c r="M108" s="43" t="str">
        <f>IF(M110="","",0.03*M109)</f>
        <v/>
      </c>
      <c r="N108" s="43" t="str">
        <f>IF(N110="","",0.03*N109)</f>
        <v/>
      </c>
      <c r="O108" s="43" t="str">
        <f>IF(O110="","",0.03*O109)</f>
        <v/>
      </c>
      <c r="P108" s="43" t="str">
        <f>IF(P110="","",0.03*P109)</f>
        <v/>
      </c>
      <c r="Q108" s="43" t="str">
        <f>IF(Q110="","",0.03*Q109)</f>
        <v/>
      </c>
      <c r="R108" s="43"/>
      <c r="S108" s="59">
        <f>SUM(D108:Q108)</f>
        <v>0</v>
      </c>
      <c r="T108" s="37"/>
      <c r="V108" s="32"/>
      <c r="W108" s="32"/>
    </row>
    <row r="109">
      <c r="A109" s="39" t="s">
        <v>40</v>
      </c>
      <c r="B109" s="39"/>
      <c r="C109" s="54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39"/>
      <c r="S109" s="43"/>
      <c r="T109" s="37"/>
      <c r="V109" s="32"/>
      <c r="W109" s="32"/>
    </row>
    <row r="110">
      <c r="A110" s="54" t="s">
        <v>10</v>
      </c>
      <c r="B110" s="39"/>
      <c r="C110" s="54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43"/>
      <c r="S110" s="43"/>
      <c r="T110" s="39"/>
      <c r="V110" s="32"/>
      <c r="W110" s="32"/>
    </row>
    <row r="111">
      <c r="V111" s="32"/>
      <c r="W111" s="32"/>
    </row>
    <row r="112" s="14" customFormat="1">
      <c r="A112" s="123" t="s">
        <v>73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3"/>
      <c r="S112" s="12" t="s">
        <v>2</v>
      </c>
      <c r="T112" s="1"/>
      <c r="V112" s="33"/>
      <c r="W112" s="33"/>
    </row>
    <row hidden="1"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7"/>
      <c r="V113" s="32"/>
      <c r="W113" s="32"/>
    </row>
    <row r="114">
      <c r="A114" s="51" t="s">
        <v>10</v>
      </c>
      <c r="B114" s="52"/>
      <c r="C114" s="5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64"/>
      <c r="S114" s="59">
        <f>COUNT(D114:Q115)*0.1</f>
        <v>0</v>
      </c>
      <c r="T114" s="37"/>
      <c r="V114" s="32"/>
      <c r="W114" s="32"/>
    </row>
    <row r="115">
      <c r="A115" s="39" t="s">
        <v>10</v>
      </c>
      <c r="B115" s="39"/>
      <c r="C115" s="54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39"/>
      <c r="S115" s="43"/>
      <c r="T115" s="37"/>
      <c r="V115" s="32"/>
      <c r="W115" s="32"/>
    </row>
    <row r="116">
      <c r="V116" s="32"/>
      <c r="W116" s="32"/>
    </row>
    <row r="117">
      <c r="A117" s="123" t="s">
        <v>72</v>
      </c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55"/>
      <c r="R117" s="5"/>
      <c r="S117" s="12" t="s">
        <v>2</v>
      </c>
      <c r="T117" s="1"/>
      <c r="V117" s="32"/>
      <c r="W117" s="32"/>
    </row>
    <row hidden="1"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7"/>
      <c r="V118" s="32"/>
      <c r="W118" s="32"/>
    </row>
    <row r="119">
      <c r="A119" s="51" t="s">
        <v>10</v>
      </c>
      <c r="B119" s="52"/>
      <c r="C119" s="5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43"/>
      <c r="S119" s="59">
        <f>COUNT(D119:Q120)*0.2</f>
        <v>0</v>
      </c>
      <c r="T119" s="37"/>
      <c r="V119" s="32"/>
      <c r="W119" s="32"/>
    </row>
    <row r="120">
      <c r="A120" s="39" t="s">
        <v>10</v>
      </c>
      <c r="B120" s="39"/>
      <c r="C120" s="54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43"/>
      <c r="S120" s="43"/>
      <c r="T120" s="37"/>
      <c r="V120" s="32"/>
      <c r="W120" s="32"/>
    </row>
    <row hidden="1" r="121">
      <c r="V121" s="32"/>
      <c r="W121" s="32"/>
    </row>
    <row r="122">
      <c r="A122" s="27" t="s">
        <v>66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7"/>
      <c r="O122" s="7"/>
      <c r="P122" s="7"/>
      <c r="Q122" s="7"/>
      <c r="R122" s="7"/>
      <c r="S122" s="12" t="s">
        <v>2</v>
      </c>
      <c r="T122" s="1"/>
      <c r="V122" s="32"/>
      <c r="W122" s="32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1"/>
      <c r="O123" s="21"/>
      <c r="P123" s="21"/>
      <c r="Q123" s="21"/>
      <c r="R123" s="21"/>
      <c r="S123" s="3"/>
      <c r="T123" s="37"/>
      <c r="V123" s="32"/>
      <c r="W123" s="32"/>
    </row>
    <row r="124">
      <c r="A124" s="51" t="s">
        <v>6</v>
      </c>
      <c r="B124" s="52"/>
      <c r="C124" s="5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43"/>
      <c r="O124" s="43"/>
      <c r="P124" s="43"/>
      <c r="Q124" s="43"/>
      <c r="R124" s="43"/>
      <c r="S124" s="59">
        <f>(SUM(D124:M124)*0.05)</f>
        <v>0</v>
      </c>
      <c r="T124" s="37"/>
      <c r="V124" s="32"/>
      <c r="W124" s="32"/>
    </row>
    <row r="125">
      <c r="A125" s="39" t="s">
        <v>10</v>
      </c>
      <c r="B125" s="39"/>
      <c r="C125" s="54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43"/>
      <c r="O125" s="43"/>
      <c r="P125" s="43"/>
      <c r="Q125" s="43"/>
      <c r="R125" s="43"/>
      <c r="S125" s="43"/>
      <c r="T125" s="39"/>
      <c r="V125" s="32"/>
      <c r="W125" s="32"/>
    </row>
    <row r="126">
      <c r="V126" s="32"/>
      <c r="W126" s="32"/>
    </row>
    <row r="127">
      <c r="A127" s="27" t="s">
        <v>67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12" t="s">
        <v>2</v>
      </c>
      <c r="T127" s="1"/>
      <c r="V127" s="32"/>
      <c r="W127" s="32"/>
    </row>
    <row hidden="1"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7"/>
      <c r="S128" s="3"/>
      <c r="T128" s="37"/>
      <c r="V128" s="32"/>
      <c r="W128" s="32"/>
    </row>
    <row r="129">
      <c r="A129" s="51" t="s">
        <v>10</v>
      </c>
      <c r="B129" s="52"/>
      <c r="C129" s="5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37"/>
      <c r="S129" s="59">
        <f>COUNT(D129:Q131)*0.1</f>
        <v>0</v>
      </c>
      <c r="T129" s="37"/>
      <c r="V129" s="32"/>
      <c r="W129" s="32"/>
    </row>
    <row r="130">
      <c r="A130" s="39" t="s">
        <v>10</v>
      </c>
      <c r="B130" s="39"/>
      <c r="C130" s="54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37"/>
      <c r="S130" s="43"/>
      <c r="T130" s="37"/>
      <c r="V130" s="32"/>
      <c r="W130" s="32"/>
    </row>
    <row r="131">
      <c r="A131" s="54" t="s">
        <v>10</v>
      </c>
      <c r="B131" s="39"/>
      <c r="C131" s="54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37"/>
      <c r="S131" s="43"/>
      <c r="T131" s="37"/>
      <c r="V131" s="32"/>
      <c r="W131" s="32"/>
    </row>
    <row r="132">
      <c r="V132" s="32"/>
      <c r="W132" s="32"/>
    </row>
    <row r="133">
      <c r="A133" s="29" t="s">
        <v>68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2" t="s">
        <v>2</v>
      </c>
      <c r="T133" s="1"/>
      <c r="V133" s="32"/>
      <c r="W133" s="32"/>
    </row>
    <row hidden="1"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7"/>
      <c r="V134" s="32"/>
      <c r="W134" s="32"/>
    </row>
    <row r="135">
      <c r="A135" s="51" t="s">
        <v>10</v>
      </c>
      <c r="B135" s="52"/>
      <c r="C135" s="5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43"/>
      <c r="O135" s="43"/>
      <c r="P135" s="43"/>
      <c r="Q135" s="43"/>
      <c r="R135" s="43"/>
      <c r="S135" s="59">
        <f>COUNT(D135:M135)*3</f>
        <v>0</v>
      </c>
      <c r="T135" s="37"/>
      <c r="V135" s="32"/>
      <c r="W135" s="32"/>
    </row>
    <row r="136">
      <c r="V136" s="32"/>
      <c r="W136" s="32"/>
    </row>
    <row r="137">
      <c r="A137" s="27" t="s">
        <v>69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2" t="s">
        <v>2</v>
      </c>
      <c r="T137" s="1"/>
      <c r="V137" s="32"/>
      <c r="W137" s="32"/>
    </row>
    <row hidden="1"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7"/>
      <c r="V138" s="32"/>
      <c r="W138" s="32"/>
    </row>
    <row r="139">
      <c r="A139" s="51" t="s">
        <v>6</v>
      </c>
      <c r="B139" s="52"/>
      <c r="C139" s="51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43"/>
      <c r="O139" s="43"/>
      <c r="P139" s="43"/>
      <c r="Q139" s="43"/>
      <c r="R139" s="43"/>
      <c r="S139" s="59">
        <f>(SUM(D139:M139))*0.1</f>
        <v>0</v>
      </c>
      <c r="T139" s="37"/>
      <c r="V139" s="32"/>
      <c r="W139" s="32"/>
    </row>
    <row r="140">
      <c r="A140" s="39" t="s">
        <v>10</v>
      </c>
      <c r="B140" s="39"/>
      <c r="C140" s="54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43"/>
      <c r="O140" s="43"/>
      <c r="P140" s="43"/>
      <c r="Q140" s="43"/>
      <c r="R140" s="43"/>
      <c r="S140" s="43"/>
      <c r="T140" s="39"/>
      <c r="V140" s="32"/>
      <c r="W140" s="32"/>
    </row>
    <row r="141">
      <c r="V141" s="32"/>
      <c r="W141" s="32"/>
    </row>
    <row r="142">
      <c r="A142" s="29" t="s">
        <v>70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2" t="s">
        <v>2</v>
      </c>
      <c r="T142" s="1"/>
      <c r="V142" s="32"/>
      <c r="W142" s="32"/>
    </row>
    <row hidden="1"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7"/>
      <c r="V143" s="32"/>
      <c r="W143" s="32"/>
    </row>
    <row r="144">
      <c r="A144" s="51" t="s">
        <v>5</v>
      </c>
      <c r="B144" s="52"/>
      <c r="C144" s="51"/>
      <c r="D144" s="43" t="str">
        <f>IF(D146="","",IF(D145="Fed.",1,IF(D145="Est.",0.5,IF(D145="Mun.",0.25,""))))</f>
        <v/>
      </c>
      <c r="E144" s="43" t="str">
        <f>IF(E146="","",IF(E145="Fed.",1,IF(E145="Est.",0.5,IF(E145="Mun.",0.25,""))))</f>
        <v/>
      </c>
      <c r="F144" s="43" t="str">
        <f>IF(F146="","",IF(F145="Fed.",1,IF(F145="Est.",0.5,IF(F145="Mun.",0.25,""))))</f>
        <v/>
      </c>
      <c r="G144" s="43" t="str">
        <f>IF(G146="","",IF(G145="Fed.",1,IF(G145="Est.",0.5,IF(G145="Mun.",0.25,""))))</f>
        <v/>
      </c>
      <c r="H144" s="43" t="str">
        <f>IF(H146="","",IF(H145="Fed.",1,IF(H145="Est.",0.5,IF(H145="Mun.",0.25,""))))</f>
        <v/>
      </c>
      <c r="I144" s="43" t="str">
        <f>IF(I146="","",IF(I145="Fed.",1,IF(I145="Est.",0.5,IF(I145="Mun.",0.25,""))))</f>
        <v/>
      </c>
      <c r="J144" s="43" t="str">
        <f>IF(J146="","",IF(J145="Fed.",1,IF(J145="Est.",0.5,IF(J145="Mun.",0.25,""))))</f>
        <v/>
      </c>
      <c r="K144" s="43" t="str">
        <f>IF(K146="","",IF(K145="Fed.",1,IF(K145="Est.",0.5,IF(K145="Mun.",0.25,""))))</f>
        <v/>
      </c>
      <c r="L144" s="43" t="str">
        <f>IF(L146="","",IF(L145="Fed.",1,IF(L145="Est.",0.5,IF(L145="Mun.",0.25,""))))</f>
        <v/>
      </c>
      <c r="M144" s="43" t="str">
        <f>IF(M146="","",IF(M145="Fed.",1,IF(M145="Est.",0.5,IF(M145="Mun.",0.25,""))))</f>
        <v/>
      </c>
      <c r="N144" s="43"/>
      <c r="O144" s="43"/>
      <c r="P144" s="43"/>
      <c r="Q144" s="43"/>
      <c r="R144" s="43"/>
      <c r="S144" s="59">
        <f>SUM(D144:M144)</f>
        <v>0</v>
      </c>
      <c r="T144" s="37"/>
      <c r="U144" s="0" t="s">
        <v>29</v>
      </c>
      <c r="V144" s="32"/>
      <c r="W144" s="32"/>
    </row>
    <row r="145">
      <c r="A145" s="39" t="s">
        <v>18</v>
      </c>
      <c r="B145" s="39"/>
      <c r="C145" s="54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43"/>
      <c r="O145" s="43"/>
      <c r="P145" s="43"/>
      <c r="Q145" s="43"/>
      <c r="R145" s="43"/>
      <c r="S145" s="43"/>
      <c r="T145" s="37"/>
      <c r="U145" s="0" t="s">
        <v>30</v>
      </c>
      <c r="V145" s="32"/>
      <c r="W145" s="32"/>
    </row>
    <row r="146">
      <c r="A146" s="54" t="s">
        <v>10</v>
      </c>
      <c r="B146" s="39"/>
      <c r="C146" s="54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43"/>
      <c r="O146" s="43"/>
      <c r="P146" s="43"/>
      <c r="Q146" s="43"/>
      <c r="R146" s="43"/>
      <c r="S146" s="43"/>
      <c r="T146" s="37"/>
      <c r="U146" s="0" t="s">
        <v>31</v>
      </c>
      <c r="V146" s="32"/>
      <c r="W146" s="32"/>
    </row>
    <row r="147">
      <c r="V147" s="32"/>
      <c r="W147" s="32"/>
    </row>
    <row r="148">
      <c r="A148" s="27" t="s">
        <v>78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2" t="s">
        <v>2</v>
      </c>
      <c r="T148" s="1"/>
      <c r="V148" s="32"/>
      <c r="W148" s="32"/>
    </row>
    <row hidden="1"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7"/>
      <c r="V149" s="32"/>
      <c r="W149" s="32"/>
    </row>
    <row r="150">
      <c r="A150" s="51" t="s">
        <v>5</v>
      </c>
      <c r="B150" s="52"/>
      <c r="C150" s="51"/>
      <c r="D150" s="43" t="str">
        <f>IF(D151="","",(D151))</f>
        <v/>
      </c>
      <c r="E150" s="43" t="str">
        <f>IF(E151="","",(E151))</f>
        <v/>
      </c>
      <c r="F150" s="43" t="str">
        <f>IF(F151="","",(F151))</f>
        <v/>
      </c>
      <c r="G150" s="43" t="str">
        <f>IF(G151="","",(G151))</f>
        <v/>
      </c>
      <c r="H150" s="43" t="str">
        <f>IF(H151="","",(H151))</f>
        <v/>
      </c>
      <c r="I150" s="43" t="str">
        <f>IF(I151="","",(I151))</f>
        <v/>
      </c>
      <c r="J150" s="43" t="str">
        <f>IF(J151="","",(J151))</f>
        <v/>
      </c>
      <c r="K150" s="43" t="str">
        <f>IF(K151="","",(K151))</f>
        <v/>
      </c>
      <c r="L150" s="43" t="str">
        <f>IF(L151="","",(L151))</f>
        <v/>
      </c>
      <c r="M150" s="43" t="str">
        <f>IF(M151="","",(M151))</f>
        <v/>
      </c>
      <c r="N150" s="43" t="str">
        <f>IF(N151="","",(N151))</f>
        <v/>
      </c>
      <c r="O150" s="43" t="str">
        <f>IF(O151="","",(O151))</f>
        <v/>
      </c>
      <c r="P150" s="43" t="str">
        <f>IF(P151="","",(P151))</f>
        <v/>
      </c>
      <c r="Q150" s="43" t="str">
        <f>IF(Q151="","",(Q151))</f>
        <v/>
      </c>
      <c r="R150" s="43"/>
      <c r="S150" s="59">
        <f>SUM(D150:Q150)</f>
        <v>0</v>
      </c>
      <c r="T150" s="37"/>
      <c r="V150" s="32"/>
      <c r="W150" s="32"/>
    </row>
    <row r="151">
      <c r="A151" s="39" t="s">
        <v>6</v>
      </c>
      <c r="B151" s="39"/>
      <c r="C151" s="54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39"/>
      <c r="S151" s="43"/>
      <c r="T151" s="37"/>
      <c r="V151" s="32"/>
      <c r="W151" s="32"/>
    </row>
    <row r="152">
      <c r="A152" s="54" t="s">
        <v>10</v>
      </c>
      <c r="B152" s="39"/>
      <c r="C152" s="54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43"/>
      <c r="S152" s="43"/>
      <c r="T152" s="43"/>
      <c r="V152" s="32"/>
      <c r="W152" s="32"/>
    </row>
    <row r="153">
      <c r="A153" s="70"/>
      <c r="B153" s="70"/>
      <c r="C153" s="70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71"/>
      <c r="S153" s="70"/>
      <c r="T153" s="70"/>
      <c r="V153" s="32"/>
      <c r="W153" s="32"/>
    </row>
    <row r="154">
      <c r="A154" s="168" t="s">
        <v>83</v>
      </c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T154" s="70"/>
      <c r="V154" s="32"/>
      <c r="W154" s="32"/>
    </row>
    <row r="155">
      <c r="A155" s="70"/>
      <c r="B155" s="70"/>
      <c r="C155" s="70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0"/>
      <c r="T155" s="70"/>
      <c r="V155" s="32"/>
      <c r="W155" s="32"/>
    </row>
    <row r="156">
      <c r="A156" s="70"/>
      <c r="B156" s="70"/>
      <c r="C156" s="70"/>
      <c r="O156" s="72"/>
      <c r="P156" s="72"/>
      <c r="Q156" s="72"/>
      <c r="R156" s="72"/>
      <c r="S156" s="70"/>
      <c r="T156" s="70"/>
      <c r="V156" s="32"/>
      <c r="W156" s="32"/>
    </row>
    <row r="157">
      <c r="A157" s="72" t="s">
        <v>52</v>
      </c>
      <c r="B157" s="72" t="s">
        <v>53</v>
      </c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R157" s="72"/>
      <c r="S157" s="70"/>
      <c r="T157" s="70"/>
      <c r="V157" s="32"/>
      <c r="W157" s="32"/>
    </row>
    <row r="158">
      <c r="A158" s="70"/>
      <c r="B158" s="171" t="s">
        <f>F1</f>
      </c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R158" s="71"/>
      <c r="S158" s="70"/>
      <c r="T158" s="70"/>
      <c r="V158" s="32"/>
      <c r="W158" s="32"/>
    </row>
    <row r="159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</row>
    <row r="16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5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</row>
  </sheetData>
  <sheetProtection password="E021" sheet="1" objects="1" scenarios="1" selectLockedCells="1"/>
  <mergeCells count="30">
    <mergeCell ref="A154:P154"/>
    <mergeCell ref="J7:K7"/>
    <mergeCell ref="B158:N158"/>
    <mergeCell ref="B165:K165"/>
    <mergeCell ref="A92:Q93"/>
    <mergeCell ref="F7:G7"/>
    <mergeCell ref="H7:I7"/>
    <mergeCell ref="A117:Q117"/>
    <mergeCell ref="A8:C9"/>
    <mergeCell ref="J19:R19"/>
    <mergeCell ref="A51:P51"/>
    <mergeCell ref="A44:P44"/>
    <mergeCell ref="A58:P58"/>
    <mergeCell ref="O2:P2"/>
    <mergeCell ref="Q2:S2"/>
    <mergeCell ref="D3:I3"/>
    <mergeCell ref="J3:O3"/>
    <mergeCell ref="P3:T3"/>
    <mergeCell ref="D2:E2"/>
    <mergeCell ref="F2:I2"/>
    <mergeCell ref="A1:E1"/>
    <mergeCell ref="F1:R1"/>
    <mergeCell ref="A112:Q112"/>
    <mergeCell ref="J2:K2"/>
    <mergeCell ref="L2:N2"/>
    <mergeCell ref="B4:F4"/>
    <mergeCell ref="G4:T4"/>
    <mergeCell ref="L7:M7"/>
    <mergeCell ref="A11:C11"/>
    <mergeCell ref="D7:E7"/>
  </mergeCells>
  <dataValidations>
    <dataValidation type="list" allowBlank="1" showInputMessage="1" showErrorMessage="1" sqref="D145:M145">
      <formula1>$U$144:$U$146</formula1>
    </dataValidation>
    <dataValidation type="list" allowBlank="1" showInputMessage="1" showErrorMessage="1" sqref="D97:Q97">
      <formula1>$U$95:$U$99</formula1>
    </dataValidation>
    <dataValidation type="list" allowBlank="1" showInputMessage="1" showErrorMessage="1" sqref="D63:Q63 D56:Q56">
      <formula1>$U$53:$U$54</formula1>
    </dataValidation>
    <dataValidation type="list" allowBlank="1" showInputMessage="1" showErrorMessage="1" sqref="D61:Q61 D54:Q54">
      <formula1>$V$55:$V$57</formula1>
    </dataValidation>
    <dataValidation type="list" allowBlank="1" showInputMessage="1" showErrorMessage="1" sqref="D47:Q47">
      <formula1>$V$46:$V$48</formula1>
    </dataValidation>
    <dataValidation type="list" allowBlank="1" showInputMessage="1" showErrorMessage="1" sqref="D34:Q34">
      <formula1>$U$33:$U$34</formula1>
    </dataValidation>
    <dataValidation type="list" allowBlank="1" showInputMessage="1" showErrorMessage="1" sqref="D36:Q36">
      <formula1>$U$35:$U$36</formula1>
    </dataValidation>
    <dataValidation type="list" allowBlank="1" showInputMessage="1" showErrorMessage="1" sqref="D24:Q24">
      <formula1>$U$23:$U$24</formula1>
    </dataValidation>
    <dataValidation type="list" allowBlank="1" showInputMessage="1" showErrorMessage="1" sqref="D26:Q26">
      <formula1>$U$28:$U$30</formula1>
    </dataValidation>
    <dataValidation type="list" allowBlank="1" showInputMessage="1" showErrorMessage="1" sqref="D22:Q22">
      <formula1>$U$21:$U$22</formula1>
    </dataValidation>
    <dataValidation type="list" allowBlank="1" showInputMessage="1" showErrorMessage="1" sqref="D28:Q28">
      <formula1>$U$25:$U$27</formula1>
    </dataValidation>
    <dataValidation type="list" allowBlank="1" showInputMessage="1" showErrorMessage="1" sqref="F2:I2">
      <formula1>$U$2:$U$4</formula1>
    </dataValidation>
  </dataValidations>
  <hyperlinks>
    <hyperlink ref="S19" r:id="rId1"/>
  </hyperlin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