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carloscastillo1/Desktop/"/>
    </mc:Choice>
  </mc:AlternateContent>
  <bookViews>
    <workbookView xWindow="640" yWindow="1180" windowWidth="26680" windowHeight="14100" tabRatio="500" activeTab="1"/>
  </bookViews>
  <sheets>
    <sheet name="Massa Orgaos" sheetId="3" r:id="rId1"/>
    <sheet name="Curvas glicemicas" sheetId="2" r:id="rId2"/>
    <sheet name="Plan1" sheetId="1" r:id="rId3"/>
  </sheets>
  <externalReferences>
    <externalReference r:id="rId4"/>
  </externalReferences>
  <calcPr calcId="150000" iterateCount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34" i="3" l="1"/>
  <c r="T135" i="3"/>
  <c r="T136" i="3"/>
  <c r="T137" i="3"/>
  <c r="T138" i="3"/>
  <c r="T158" i="3"/>
  <c r="S43" i="3"/>
  <c r="S124" i="3"/>
  <c r="S44" i="3"/>
  <c r="S125" i="3"/>
  <c r="S45" i="3"/>
  <c r="S126" i="3"/>
  <c r="S46" i="3"/>
  <c r="S127" i="3"/>
  <c r="S47" i="3"/>
  <c r="S128" i="3"/>
  <c r="S48" i="3"/>
  <c r="S129" i="3"/>
  <c r="S49" i="3"/>
  <c r="S130" i="3"/>
  <c r="S51" i="3"/>
  <c r="S132" i="3"/>
  <c r="S52" i="3"/>
  <c r="S133" i="3"/>
  <c r="S53" i="3"/>
  <c r="S134" i="3"/>
  <c r="S54" i="3"/>
  <c r="S135" i="3"/>
  <c r="S55" i="3"/>
  <c r="S136" i="3"/>
  <c r="S56" i="3"/>
  <c r="S137" i="3"/>
  <c r="S57" i="3"/>
  <c r="S138" i="3"/>
  <c r="S158" i="3"/>
  <c r="R124" i="3"/>
  <c r="R125" i="3"/>
  <c r="R126" i="3"/>
  <c r="R127" i="3"/>
  <c r="R128" i="3"/>
  <c r="R129" i="3"/>
  <c r="R130" i="3"/>
  <c r="R132" i="3"/>
  <c r="R133" i="3"/>
  <c r="R134" i="3"/>
  <c r="R135" i="3"/>
  <c r="R136" i="3"/>
  <c r="R137" i="3"/>
  <c r="R138" i="3"/>
  <c r="R158" i="3"/>
  <c r="Q124" i="3"/>
  <c r="Q125" i="3"/>
  <c r="Q126" i="3"/>
  <c r="Q127" i="3"/>
  <c r="Q128" i="3"/>
  <c r="Q129" i="3"/>
  <c r="Q130" i="3"/>
  <c r="Q132" i="3"/>
  <c r="Q133" i="3"/>
  <c r="Q134" i="3"/>
  <c r="Q135" i="3"/>
  <c r="Q136" i="3"/>
  <c r="Q137" i="3"/>
  <c r="Q138" i="3"/>
  <c r="Q158" i="3"/>
  <c r="P124" i="3"/>
  <c r="P125" i="3"/>
  <c r="P126" i="3"/>
  <c r="P127" i="3"/>
  <c r="P128" i="3"/>
  <c r="P129" i="3"/>
  <c r="P130" i="3"/>
  <c r="P132" i="3"/>
  <c r="P133" i="3"/>
  <c r="P134" i="3"/>
  <c r="P135" i="3"/>
  <c r="P136" i="3"/>
  <c r="P137" i="3"/>
  <c r="P138" i="3"/>
  <c r="P158" i="3"/>
  <c r="O124" i="3"/>
  <c r="O125" i="3"/>
  <c r="O126" i="3"/>
  <c r="O127" i="3"/>
  <c r="O128" i="3"/>
  <c r="O129" i="3"/>
  <c r="O130" i="3"/>
  <c r="O132" i="3"/>
  <c r="O133" i="3"/>
  <c r="O134" i="3"/>
  <c r="O135" i="3"/>
  <c r="O136" i="3"/>
  <c r="O137" i="3"/>
  <c r="O138" i="3"/>
  <c r="O158" i="3"/>
  <c r="N124" i="3"/>
  <c r="N125" i="3"/>
  <c r="N126" i="3"/>
  <c r="N127" i="3"/>
  <c r="N128" i="3"/>
  <c r="N129" i="3"/>
  <c r="N130" i="3"/>
  <c r="N132" i="3"/>
  <c r="N133" i="3"/>
  <c r="N134" i="3"/>
  <c r="N135" i="3"/>
  <c r="N136" i="3"/>
  <c r="N137" i="3"/>
  <c r="N138" i="3"/>
  <c r="N158" i="3"/>
  <c r="M124" i="3"/>
  <c r="M125" i="3"/>
  <c r="M126" i="3"/>
  <c r="M127" i="3"/>
  <c r="M128" i="3"/>
  <c r="M129" i="3"/>
  <c r="M130" i="3"/>
  <c r="M132" i="3"/>
  <c r="M133" i="3"/>
  <c r="M134" i="3"/>
  <c r="M135" i="3"/>
  <c r="M136" i="3"/>
  <c r="M137" i="3"/>
  <c r="M138" i="3"/>
  <c r="M158" i="3"/>
  <c r="L124" i="3"/>
  <c r="L125" i="3"/>
  <c r="L126" i="3"/>
  <c r="L127" i="3"/>
  <c r="L128" i="3"/>
  <c r="L129" i="3"/>
  <c r="L130" i="3"/>
  <c r="L132" i="3"/>
  <c r="L133" i="3"/>
  <c r="L134" i="3"/>
  <c r="L135" i="3"/>
  <c r="L136" i="3"/>
  <c r="L137" i="3"/>
  <c r="L138" i="3"/>
  <c r="L158" i="3"/>
  <c r="K124" i="3"/>
  <c r="K125" i="3"/>
  <c r="K126" i="3"/>
  <c r="K127" i="3"/>
  <c r="K128" i="3"/>
  <c r="K129" i="3"/>
  <c r="K130" i="3"/>
  <c r="K132" i="3"/>
  <c r="K133" i="3"/>
  <c r="K134" i="3"/>
  <c r="K135" i="3"/>
  <c r="K136" i="3"/>
  <c r="K137" i="3"/>
  <c r="K138" i="3"/>
  <c r="K158" i="3"/>
  <c r="J124" i="3"/>
  <c r="J125" i="3"/>
  <c r="J126" i="3"/>
  <c r="J127" i="3"/>
  <c r="J128" i="3"/>
  <c r="J129" i="3"/>
  <c r="J130" i="3"/>
  <c r="J132" i="3"/>
  <c r="J133" i="3"/>
  <c r="J134" i="3"/>
  <c r="J135" i="3"/>
  <c r="J136" i="3"/>
  <c r="J137" i="3"/>
  <c r="J138" i="3"/>
  <c r="J158" i="3"/>
  <c r="I124" i="3"/>
  <c r="I125" i="3"/>
  <c r="I126" i="3"/>
  <c r="I127" i="3"/>
  <c r="I128" i="3"/>
  <c r="I129" i="3"/>
  <c r="I130" i="3"/>
  <c r="I132" i="3"/>
  <c r="I133" i="3"/>
  <c r="I134" i="3"/>
  <c r="I135" i="3"/>
  <c r="I136" i="3"/>
  <c r="I137" i="3"/>
  <c r="I138" i="3"/>
  <c r="I158" i="3"/>
  <c r="H124" i="3"/>
  <c r="H125" i="3"/>
  <c r="H126" i="3"/>
  <c r="H127" i="3"/>
  <c r="H128" i="3"/>
  <c r="H129" i="3"/>
  <c r="H130" i="3"/>
  <c r="H132" i="3"/>
  <c r="H133" i="3"/>
  <c r="H134" i="3"/>
  <c r="H135" i="3"/>
  <c r="H136" i="3"/>
  <c r="H137" i="3"/>
  <c r="H138" i="3"/>
  <c r="H158" i="3"/>
  <c r="F124" i="3"/>
  <c r="F125" i="3"/>
  <c r="F126" i="3"/>
  <c r="F127" i="3"/>
  <c r="F128" i="3"/>
  <c r="F129" i="3"/>
  <c r="F130" i="3"/>
  <c r="F132" i="3"/>
  <c r="F133" i="3"/>
  <c r="F134" i="3"/>
  <c r="F135" i="3"/>
  <c r="F136" i="3"/>
  <c r="F137" i="3"/>
  <c r="F138" i="3"/>
  <c r="F158" i="3"/>
  <c r="T112" i="3"/>
  <c r="T113" i="3"/>
  <c r="T114" i="3"/>
  <c r="T115" i="3"/>
  <c r="T156" i="3"/>
  <c r="S26" i="3"/>
  <c r="S107" i="3"/>
  <c r="S27" i="3"/>
  <c r="S108" i="3"/>
  <c r="S29" i="3"/>
  <c r="S110" i="3"/>
  <c r="S30" i="3"/>
  <c r="S111" i="3"/>
  <c r="S31" i="3"/>
  <c r="S112" i="3"/>
  <c r="S32" i="3"/>
  <c r="S113" i="3"/>
  <c r="S33" i="3"/>
  <c r="S114" i="3"/>
  <c r="S34" i="3"/>
  <c r="S115" i="3"/>
  <c r="S156" i="3"/>
  <c r="R107" i="3"/>
  <c r="R108" i="3"/>
  <c r="R110" i="3"/>
  <c r="R111" i="3"/>
  <c r="R112" i="3"/>
  <c r="R113" i="3"/>
  <c r="R114" i="3"/>
  <c r="R156" i="3"/>
  <c r="Q107" i="3"/>
  <c r="Q108" i="3"/>
  <c r="Q110" i="3"/>
  <c r="Q111" i="3"/>
  <c r="Q112" i="3"/>
  <c r="Q113" i="3"/>
  <c r="Q114" i="3"/>
  <c r="Q156" i="3"/>
  <c r="P107" i="3"/>
  <c r="P108" i="3"/>
  <c r="P110" i="3"/>
  <c r="P111" i="3"/>
  <c r="P112" i="3"/>
  <c r="P113" i="3"/>
  <c r="P114" i="3"/>
  <c r="P156" i="3"/>
  <c r="O107" i="3"/>
  <c r="O108" i="3"/>
  <c r="O110" i="3"/>
  <c r="O111" i="3"/>
  <c r="O112" i="3"/>
  <c r="O113" i="3"/>
  <c r="O114" i="3"/>
  <c r="O115" i="3"/>
  <c r="O156" i="3"/>
  <c r="N107" i="3"/>
  <c r="N108" i="3"/>
  <c r="N110" i="3"/>
  <c r="N111" i="3"/>
  <c r="N112" i="3"/>
  <c r="N113" i="3"/>
  <c r="N114" i="3"/>
  <c r="N115" i="3"/>
  <c r="N156" i="3"/>
  <c r="M107" i="3"/>
  <c r="M108" i="3"/>
  <c r="M110" i="3"/>
  <c r="M111" i="3"/>
  <c r="M112" i="3"/>
  <c r="M113" i="3"/>
  <c r="M114" i="3"/>
  <c r="M115" i="3"/>
  <c r="M156" i="3"/>
  <c r="L107" i="3"/>
  <c r="L110" i="3"/>
  <c r="L111" i="3"/>
  <c r="L112" i="3"/>
  <c r="L113" i="3"/>
  <c r="L114" i="3"/>
  <c r="L115" i="3"/>
  <c r="L156" i="3"/>
  <c r="K107" i="3"/>
  <c r="K108" i="3"/>
  <c r="K110" i="3"/>
  <c r="K111" i="3"/>
  <c r="K112" i="3"/>
  <c r="K113" i="3"/>
  <c r="K114" i="3"/>
  <c r="K115" i="3"/>
  <c r="K156" i="3"/>
  <c r="J107" i="3"/>
  <c r="J108" i="3"/>
  <c r="J110" i="3"/>
  <c r="J111" i="3"/>
  <c r="J112" i="3"/>
  <c r="J113" i="3"/>
  <c r="J114" i="3"/>
  <c r="J115" i="3"/>
  <c r="J156" i="3"/>
  <c r="I107" i="3"/>
  <c r="I108" i="3"/>
  <c r="I110" i="3"/>
  <c r="I111" i="3"/>
  <c r="I112" i="3"/>
  <c r="I113" i="3"/>
  <c r="I114" i="3"/>
  <c r="I115" i="3"/>
  <c r="I156" i="3"/>
  <c r="H107" i="3"/>
  <c r="H108" i="3"/>
  <c r="H111" i="3"/>
  <c r="H112" i="3"/>
  <c r="H113" i="3"/>
  <c r="H114" i="3"/>
  <c r="H115" i="3"/>
  <c r="H156" i="3"/>
  <c r="F156" i="3"/>
  <c r="T98" i="3"/>
  <c r="T99" i="3"/>
  <c r="T100" i="3"/>
  <c r="T154" i="3"/>
  <c r="S9" i="3"/>
  <c r="S90" i="3"/>
  <c r="S10" i="3"/>
  <c r="S91" i="3"/>
  <c r="S11" i="3"/>
  <c r="S92" i="3"/>
  <c r="S12" i="3"/>
  <c r="S93" i="3"/>
  <c r="S13" i="3"/>
  <c r="S94" i="3"/>
  <c r="S14" i="3"/>
  <c r="S95" i="3"/>
  <c r="S16" i="3"/>
  <c r="S97" i="3"/>
  <c r="S17" i="3"/>
  <c r="S98" i="3"/>
  <c r="S18" i="3"/>
  <c r="S99" i="3"/>
  <c r="S19" i="3"/>
  <c r="S100" i="3"/>
  <c r="S154" i="3"/>
  <c r="R90" i="3"/>
  <c r="R91" i="3"/>
  <c r="R92" i="3"/>
  <c r="R93" i="3"/>
  <c r="R94" i="3"/>
  <c r="R95" i="3"/>
  <c r="R96" i="3"/>
  <c r="R97" i="3"/>
  <c r="R98" i="3"/>
  <c r="R99" i="3"/>
  <c r="R154" i="3"/>
  <c r="Q90" i="3"/>
  <c r="Q91" i="3"/>
  <c r="Q92" i="3"/>
  <c r="Q93" i="3"/>
  <c r="Q94" i="3"/>
  <c r="Q95" i="3"/>
  <c r="Q96" i="3"/>
  <c r="Q97" i="3"/>
  <c r="Q98" i="3"/>
  <c r="Q99" i="3"/>
  <c r="Q154" i="3"/>
  <c r="P90" i="3"/>
  <c r="P91" i="3"/>
  <c r="P92" i="3"/>
  <c r="P93" i="3"/>
  <c r="P94" i="3"/>
  <c r="P95" i="3"/>
  <c r="P96" i="3"/>
  <c r="P97" i="3"/>
  <c r="P98" i="3"/>
  <c r="P99" i="3"/>
  <c r="P154" i="3"/>
  <c r="M90" i="3"/>
  <c r="M91" i="3"/>
  <c r="M92" i="3"/>
  <c r="M93" i="3"/>
  <c r="M94" i="3"/>
  <c r="M95" i="3"/>
  <c r="M96" i="3"/>
  <c r="M97" i="3"/>
  <c r="M98" i="3"/>
  <c r="M99" i="3"/>
  <c r="M154" i="3"/>
  <c r="L90" i="3"/>
  <c r="L91" i="3"/>
  <c r="L92" i="3"/>
  <c r="L93" i="3"/>
  <c r="L95" i="3"/>
  <c r="L96" i="3"/>
  <c r="L97" i="3"/>
  <c r="L98" i="3"/>
  <c r="L99" i="3"/>
  <c r="L100" i="3"/>
  <c r="L154" i="3"/>
  <c r="J90" i="3"/>
  <c r="J91" i="3"/>
  <c r="J92" i="3"/>
  <c r="J93" i="3"/>
  <c r="J94" i="3"/>
  <c r="J95" i="3"/>
  <c r="J97" i="3"/>
  <c r="J98" i="3"/>
  <c r="J99" i="3"/>
  <c r="J100" i="3"/>
  <c r="J154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F150" i="3"/>
  <c r="T148" i="3"/>
  <c r="S148" i="3"/>
  <c r="R148" i="3"/>
  <c r="Q148" i="3"/>
  <c r="P148" i="3"/>
  <c r="M148" i="3"/>
  <c r="L148" i="3"/>
  <c r="J148" i="3"/>
  <c r="T146" i="3"/>
  <c r="S146" i="3"/>
  <c r="R146" i="3"/>
  <c r="Q146" i="3"/>
  <c r="P146" i="3"/>
  <c r="M146" i="3"/>
  <c r="L146" i="3"/>
  <c r="J146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F142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F141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F140" i="3"/>
  <c r="E57" i="3"/>
  <c r="E138" i="3"/>
  <c r="D138" i="3"/>
  <c r="C138" i="3"/>
  <c r="B138" i="3"/>
  <c r="A138" i="3"/>
  <c r="E56" i="3"/>
  <c r="E137" i="3"/>
  <c r="D137" i="3"/>
  <c r="C137" i="3"/>
  <c r="B137" i="3"/>
  <c r="A137" i="3"/>
  <c r="AF124" i="3"/>
  <c r="AF125" i="3"/>
  <c r="AF126" i="3"/>
  <c r="AF127" i="3"/>
  <c r="Y135" i="3"/>
  <c r="AF136" i="3"/>
  <c r="AD136" i="3"/>
  <c r="AC136" i="3"/>
  <c r="AB136" i="3"/>
  <c r="AA136" i="3"/>
  <c r="Z136" i="3"/>
  <c r="E55" i="3"/>
  <c r="E136" i="3"/>
  <c r="D136" i="3"/>
  <c r="C136" i="3"/>
  <c r="B136" i="3"/>
  <c r="A136" i="3"/>
  <c r="AD135" i="3"/>
  <c r="AF135" i="3"/>
  <c r="AC135" i="3"/>
  <c r="AB135" i="3"/>
  <c r="AA135" i="3"/>
  <c r="Z135" i="3"/>
  <c r="E54" i="3"/>
  <c r="E135" i="3"/>
  <c r="D135" i="3"/>
  <c r="C135" i="3"/>
  <c r="B135" i="3"/>
  <c r="A135" i="3"/>
  <c r="E53" i="3"/>
  <c r="E134" i="3"/>
  <c r="D134" i="3"/>
  <c r="C134" i="3"/>
  <c r="B134" i="3"/>
  <c r="A134" i="3"/>
  <c r="E52" i="3"/>
  <c r="E133" i="3"/>
  <c r="D133" i="3"/>
  <c r="C133" i="3"/>
  <c r="B133" i="3"/>
  <c r="A133" i="3"/>
  <c r="E51" i="3"/>
  <c r="E132" i="3"/>
  <c r="D132" i="3"/>
  <c r="C132" i="3"/>
  <c r="B132" i="3"/>
  <c r="A132" i="3"/>
  <c r="E49" i="3"/>
  <c r="E130" i="3"/>
  <c r="D130" i="3"/>
  <c r="C130" i="3"/>
  <c r="B130" i="3"/>
  <c r="A130" i="3"/>
  <c r="E48" i="3"/>
  <c r="E129" i="3"/>
  <c r="D129" i="3"/>
  <c r="C129" i="3"/>
  <c r="B129" i="3"/>
  <c r="A129" i="3"/>
  <c r="E47" i="3"/>
  <c r="E128" i="3"/>
  <c r="D128" i="3"/>
  <c r="C128" i="3"/>
  <c r="B128" i="3"/>
  <c r="A128" i="3"/>
  <c r="E46" i="3"/>
  <c r="E127" i="3"/>
  <c r="D127" i="3"/>
  <c r="C127" i="3"/>
  <c r="B127" i="3"/>
  <c r="A127" i="3"/>
  <c r="E45" i="3"/>
  <c r="E126" i="3"/>
  <c r="D126" i="3"/>
  <c r="C126" i="3"/>
  <c r="B126" i="3"/>
  <c r="A126" i="3"/>
  <c r="E44" i="3"/>
  <c r="E125" i="3"/>
  <c r="D125" i="3"/>
  <c r="C125" i="3"/>
  <c r="B125" i="3"/>
  <c r="A125" i="3"/>
  <c r="E43" i="3"/>
  <c r="E124" i="3"/>
  <c r="D124" i="3"/>
  <c r="C124" i="3"/>
  <c r="B124" i="3"/>
  <c r="A124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F120" i="3"/>
  <c r="S118" i="3"/>
  <c r="AF107" i="3"/>
  <c r="Y118" i="3"/>
  <c r="AF119" i="3"/>
  <c r="AD119" i="3"/>
  <c r="AC119" i="3"/>
  <c r="AB119" i="3"/>
  <c r="AA119" i="3"/>
  <c r="Z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F119" i="3"/>
  <c r="AD118" i="3"/>
  <c r="AF118" i="3"/>
  <c r="AC118" i="3"/>
  <c r="AB118" i="3"/>
  <c r="AA118" i="3"/>
  <c r="Z118" i="3"/>
  <c r="T118" i="3"/>
  <c r="R118" i="3"/>
  <c r="Q118" i="3"/>
  <c r="P118" i="3"/>
  <c r="O118" i="3"/>
  <c r="N118" i="3"/>
  <c r="M118" i="3"/>
  <c r="L118" i="3"/>
  <c r="K118" i="3"/>
  <c r="J118" i="3"/>
  <c r="I118" i="3"/>
  <c r="H118" i="3"/>
  <c r="F118" i="3"/>
  <c r="E34" i="3"/>
  <c r="E115" i="3"/>
  <c r="D115" i="3"/>
  <c r="C115" i="3"/>
  <c r="B115" i="3"/>
  <c r="E33" i="3"/>
  <c r="E114" i="3"/>
  <c r="D114" i="3"/>
  <c r="C114" i="3"/>
  <c r="B114" i="3"/>
  <c r="E32" i="3"/>
  <c r="E113" i="3"/>
  <c r="D113" i="3"/>
  <c r="C113" i="3"/>
  <c r="B113" i="3"/>
  <c r="E31" i="3"/>
  <c r="E112" i="3"/>
  <c r="D112" i="3"/>
  <c r="C112" i="3"/>
  <c r="B112" i="3"/>
  <c r="E30" i="3"/>
  <c r="E111" i="3"/>
  <c r="D111" i="3"/>
  <c r="C111" i="3"/>
  <c r="B111" i="3"/>
  <c r="A111" i="3"/>
  <c r="E29" i="3"/>
  <c r="E110" i="3"/>
  <c r="D110" i="3"/>
  <c r="C110" i="3"/>
  <c r="B110" i="3"/>
  <c r="A110" i="3"/>
  <c r="E27" i="3"/>
  <c r="E108" i="3"/>
  <c r="D108" i="3"/>
  <c r="C108" i="3"/>
  <c r="B108" i="3"/>
  <c r="A108" i="3"/>
  <c r="E26" i="3"/>
  <c r="E107" i="3"/>
  <c r="D107" i="3"/>
  <c r="C107" i="3"/>
  <c r="B107" i="3"/>
  <c r="A107" i="3"/>
  <c r="T103" i="3"/>
  <c r="S103" i="3"/>
  <c r="R103" i="3"/>
  <c r="Q103" i="3"/>
  <c r="P103" i="3"/>
  <c r="O90" i="3"/>
  <c r="O91" i="3"/>
  <c r="O92" i="3"/>
  <c r="O93" i="3"/>
  <c r="O94" i="3"/>
  <c r="O95" i="3"/>
  <c r="O96" i="3"/>
  <c r="O97" i="3"/>
  <c r="O98" i="3"/>
  <c r="O99" i="3"/>
  <c r="O100" i="3"/>
  <c r="O103" i="3"/>
  <c r="N90" i="3"/>
  <c r="N91" i="3"/>
  <c r="N92" i="3"/>
  <c r="N93" i="3"/>
  <c r="N94" i="3"/>
  <c r="N95" i="3"/>
  <c r="N96" i="3"/>
  <c r="N97" i="3"/>
  <c r="N98" i="3"/>
  <c r="N99" i="3"/>
  <c r="N100" i="3"/>
  <c r="N103" i="3"/>
  <c r="M103" i="3"/>
  <c r="L103" i="3"/>
  <c r="K90" i="3"/>
  <c r="K91" i="3"/>
  <c r="K92" i="3"/>
  <c r="K93" i="3"/>
  <c r="K94" i="3"/>
  <c r="K95" i="3"/>
  <c r="K96" i="3"/>
  <c r="K97" i="3"/>
  <c r="K98" i="3"/>
  <c r="K99" i="3"/>
  <c r="K100" i="3"/>
  <c r="K103" i="3"/>
  <c r="J103" i="3"/>
  <c r="I90" i="3"/>
  <c r="I91" i="3"/>
  <c r="I92" i="3"/>
  <c r="I93" i="3"/>
  <c r="I94" i="3"/>
  <c r="I95" i="3"/>
  <c r="I96" i="3"/>
  <c r="I97" i="3"/>
  <c r="I98" i="3"/>
  <c r="I99" i="3"/>
  <c r="I100" i="3"/>
  <c r="I103" i="3"/>
  <c r="H90" i="3"/>
  <c r="H91" i="3"/>
  <c r="H92" i="3"/>
  <c r="H93" i="3"/>
  <c r="H94" i="3"/>
  <c r="H95" i="3"/>
  <c r="H96" i="3"/>
  <c r="H97" i="3"/>
  <c r="H98" i="3"/>
  <c r="H99" i="3"/>
  <c r="H100" i="3"/>
  <c r="H103" i="3"/>
  <c r="F90" i="3"/>
  <c r="F91" i="3"/>
  <c r="F92" i="3"/>
  <c r="F93" i="3"/>
  <c r="F94" i="3"/>
  <c r="F95" i="3"/>
  <c r="F96" i="3"/>
  <c r="F97" i="3"/>
  <c r="F98" i="3"/>
  <c r="F99" i="3"/>
  <c r="F100" i="3"/>
  <c r="F103" i="3"/>
  <c r="S101" i="3"/>
  <c r="AF90" i="3"/>
  <c r="AF91" i="3"/>
  <c r="Y101" i="3"/>
  <c r="AF102" i="3"/>
  <c r="AD102" i="3"/>
  <c r="AC102" i="3"/>
  <c r="AB102" i="3"/>
  <c r="AA102" i="3"/>
  <c r="Z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F102" i="3"/>
  <c r="AD101" i="3"/>
  <c r="AF101" i="3"/>
  <c r="AC101" i="3"/>
  <c r="AB101" i="3"/>
  <c r="AA101" i="3"/>
  <c r="Z101" i="3"/>
  <c r="T101" i="3"/>
  <c r="R101" i="3"/>
  <c r="Q101" i="3"/>
  <c r="P101" i="3"/>
  <c r="O101" i="3"/>
  <c r="N101" i="3"/>
  <c r="M101" i="3"/>
  <c r="L101" i="3"/>
  <c r="K101" i="3"/>
  <c r="J101" i="3"/>
  <c r="I101" i="3"/>
  <c r="H101" i="3"/>
  <c r="F101" i="3"/>
  <c r="E19" i="3"/>
  <c r="E100" i="3"/>
  <c r="D100" i="3"/>
  <c r="C100" i="3"/>
  <c r="B100" i="3"/>
  <c r="A100" i="3"/>
  <c r="E18" i="3"/>
  <c r="E99" i="3"/>
  <c r="D99" i="3"/>
  <c r="C99" i="3"/>
  <c r="B99" i="3"/>
  <c r="A99" i="3"/>
  <c r="E17" i="3"/>
  <c r="E98" i="3"/>
  <c r="D98" i="3"/>
  <c r="C98" i="3"/>
  <c r="B98" i="3"/>
  <c r="A98" i="3"/>
  <c r="E16" i="3"/>
  <c r="E97" i="3"/>
  <c r="D97" i="3"/>
  <c r="C97" i="3"/>
  <c r="B97" i="3"/>
  <c r="A97" i="3"/>
  <c r="E15" i="3"/>
  <c r="E96" i="3"/>
  <c r="D96" i="3"/>
  <c r="C96" i="3"/>
  <c r="B96" i="3"/>
  <c r="A96" i="3"/>
  <c r="E14" i="3"/>
  <c r="E95" i="3"/>
  <c r="D95" i="3"/>
  <c r="C95" i="3"/>
  <c r="B95" i="3"/>
  <c r="A95" i="3"/>
  <c r="E13" i="3"/>
  <c r="E94" i="3"/>
  <c r="D94" i="3"/>
  <c r="C94" i="3"/>
  <c r="B94" i="3"/>
  <c r="A94" i="3"/>
  <c r="E12" i="3"/>
  <c r="E93" i="3"/>
  <c r="D93" i="3"/>
  <c r="C93" i="3"/>
  <c r="B93" i="3"/>
  <c r="A93" i="3"/>
  <c r="E11" i="3"/>
  <c r="E92" i="3"/>
  <c r="D92" i="3"/>
  <c r="C92" i="3"/>
  <c r="B92" i="3"/>
  <c r="A92" i="3"/>
  <c r="E10" i="3"/>
  <c r="E91" i="3"/>
  <c r="D91" i="3"/>
  <c r="C91" i="3"/>
  <c r="B91" i="3"/>
  <c r="A91" i="3"/>
  <c r="E9" i="3"/>
  <c r="E90" i="3"/>
  <c r="D90" i="3"/>
  <c r="C90" i="3"/>
  <c r="B90" i="3"/>
  <c r="A90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F69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F67" i="3"/>
  <c r="AF66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F65" i="3"/>
  <c r="AF64" i="3"/>
  <c r="U53" i="3"/>
  <c r="U54" i="3"/>
  <c r="U55" i="3"/>
  <c r="U56" i="3"/>
  <c r="U57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F61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F60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F59" i="3"/>
  <c r="U31" i="3"/>
  <c r="U32" i="3"/>
  <c r="U33" i="3"/>
  <c r="U34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F39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F38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F37" i="3"/>
  <c r="U17" i="3"/>
  <c r="U18" i="3"/>
  <c r="U19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F22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F21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F20" i="3"/>
  <c r="M5" i="2"/>
  <c r="R5" i="2"/>
  <c r="S5" i="2"/>
  <c r="T5" i="2"/>
  <c r="U5" i="2"/>
  <c r="V5" i="2"/>
  <c r="W5" i="2"/>
  <c r="X5" i="2"/>
  <c r="Y5" i="2"/>
  <c r="Z5" i="2"/>
  <c r="AA5" i="2"/>
  <c r="AC5" i="2"/>
  <c r="M6" i="2"/>
  <c r="R6" i="2"/>
  <c r="S6" i="2"/>
  <c r="T6" i="2"/>
  <c r="U6" i="2"/>
  <c r="V6" i="2"/>
  <c r="W6" i="2"/>
  <c r="X6" i="2"/>
  <c r="Y6" i="2"/>
  <c r="Z6" i="2"/>
  <c r="AA6" i="2"/>
  <c r="AC6" i="2"/>
  <c r="M7" i="2"/>
  <c r="R7" i="2"/>
  <c r="S7" i="2"/>
  <c r="T7" i="2"/>
  <c r="U7" i="2"/>
  <c r="V7" i="2"/>
  <c r="W7" i="2"/>
  <c r="X7" i="2"/>
  <c r="Y7" i="2"/>
  <c r="Z7" i="2"/>
  <c r="AA7" i="2"/>
  <c r="AC7" i="2"/>
  <c r="M9" i="2"/>
  <c r="R9" i="2"/>
  <c r="S9" i="2"/>
  <c r="T9" i="2"/>
  <c r="U9" i="2"/>
  <c r="V9" i="2"/>
  <c r="W9" i="2"/>
  <c r="X9" i="2"/>
  <c r="Y9" i="2"/>
  <c r="Z9" i="2"/>
  <c r="AA9" i="2"/>
  <c r="AC9" i="2"/>
  <c r="M11" i="2"/>
  <c r="R11" i="2"/>
  <c r="S11" i="2"/>
  <c r="T11" i="2"/>
  <c r="U11" i="2"/>
  <c r="V11" i="2"/>
  <c r="W11" i="2"/>
  <c r="X11" i="2"/>
  <c r="Y11" i="2"/>
  <c r="Z11" i="2"/>
  <c r="AA11" i="2"/>
  <c r="AC11" i="2"/>
  <c r="M16" i="2"/>
  <c r="R16" i="2"/>
  <c r="S16" i="2"/>
  <c r="T16" i="2"/>
  <c r="U16" i="2"/>
  <c r="W16" i="2"/>
  <c r="X16" i="2"/>
  <c r="Y16" i="2"/>
  <c r="Z16" i="2"/>
  <c r="AA16" i="2"/>
  <c r="AC16" i="2"/>
  <c r="M17" i="2"/>
  <c r="R17" i="2"/>
  <c r="S17" i="2"/>
  <c r="T17" i="2"/>
  <c r="U17" i="2"/>
  <c r="W17" i="2"/>
  <c r="X17" i="2"/>
  <c r="Y17" i="2"/>
  <c r="Z17" i="2"/>
  <c r="AA17" i="2"/>
  <c r="AC17" i="2"/>
  <c r="M18" i="2"/>
  <c r="R18" i="2"/>
  <c r="S18" i="2"/>
  <c r="T18" i="2"/>
  <c r="U18" i="2"/>
  <c r="W18" i="2"/>
  <c r="X18" i="2"/>
  <c r="Y18" i="2"/>
  <c r="Z18" i="2"/>
  <c r="AA18" i="2"/>
  <c r="AC18" i="2"/>
  <c r="M20" i="2"/>
  <c r="R20" i="2"/>
  <c r="S20" i="2"/>
  <c r="T20" i="2"/>
  <c r="U20" i="2"/>
  <c r="W20" i="2"/>
  <c r="X20" i="2"/>
  <c r="Y20" i="2"/>
  <c r="Z20" i="2"/>
  <c r="AA20" i="2"/>
  <c r="AC20" i="2"/>
  <c r="M22" i="2"/>
  <c r="R22" i="2"/>
  <c r="S22" i="2"/>
  <c r="T22" i="2"/>
  <c r="U22" i="2"/>
  <c r="W22" i="2"/>
  <c r="X22" i="2"/>
  <c r="Y22" i="2"/>
  <c r="Z22" i="2"/>
  <c r="AA22" i="2"/>
  <c r="AC22" i="2"/>
  <c r="AF145" i="3"/>
  <c r="F146" i="3"/>
  <c r="H146" i="3"/>
  <c r="I146" i="3"/>
  <c r="K146" i="3"/>
  <c r="N146" i="3"/>
  <c r="O146" i="3"/>
  <c r="U146" i="3"/>
  <c r="AF147" i="3"/>
  <c r="F148" i="3"/>
  <c r="H148" i="3"/>
  <c r="I148" i="3"/>
  <c r="K148" i="3"/>
  <c r="N148" i="3"/>
  <c r="O148" i="3"/>
  <c r="U148" i="3"/>
  <c r="U150" i="3"/>
  <c r="F154" i="3"/>
  <c r="H154" i="3"/>
  <c r="I154" i="3"/>
  <c r="K154" i="3"/>
  <c r="N154" i="3"/>
  <c r="O154" i="3"/>
</calcChain>
</file>

<file path=xl/sharedStrings.xml><?xml version="1.0" encoding="utf-8"?>
<sst xmlns="http://schemas.openxmlformats.org/spreadsheetml/2006/main" count="275" uniqueCount="90">
  <si>
    <t>t test</t>
  </si>
  <si>
    <t>KO</t>
  </si>
  <si>
    <t>WT</t>
  </si>
  <si>
    <t>6meses</t>
  </si>
  <si>
    <t xml:space="preserve">GTT </t>
  </si>
  <si>
    <t>3meses</t>
  </si>
  <si>
    <t>GTT</t>
  </si>
  <si>
    <t>relativa</t>
  </si>
  <si>
    <t>Massa Orgãos</t>
  </si>
  <si>
    <t>Grupo</t>
  </si>
  <si>
    <t>ob/ob</t>
  </si>
  <si>
    <t>Macho</t>
  </si>
  <si>
    <t>180 dias</t>
  </si>
  <si>
    <t>Valor absoluto</t>
  </si>
  <si>
    <t>Nascimento</t>
  </si>
  <si>
    <t>Sacrificado</t>
  </si>
  <si>
    <t>Semanas</t>
  </si>
  <si>
    <t>Massa</t>
  </si>
  <si>
    <t>Fígado</t>
  </si>
  <si>
    <t>T.A.I</t>
  </si>
  <si>
    <t>T.A.P</t>
  </si>
  <si>
    <t>Baço</t>
  </si>
  <si>
    <t>Pancreas</t>
  </si>
  <si>
    <t>Rim</t>
  </si>
  <si>
    <t>M.E</t>
  </si>
  <si>
    <t>Coração</t>
  </si>
  <si>
    <t>V.E</t>
  </si>
  <si>
    <t>V.D</t>
  </si>
  <si>
    <t>Atrio</t>
  </si>
  <si>
    <t>TAA</t>
  </si>
  <si>
    <t>TASC</t>
  </si>
  <si>
    <t>TA/TSC</t>
  </si>
  <si>
    <t>W4</t>
  </si>
  <si>
    <t>W13</t>
  </si>
  <si>
    <t>W14</t>
  </si>
  <si>
    <t>W17</t>
  </si>
  <si>
    <t>W18</t>
  </si>
  <si>
    <t>W19</t>
  </si>
  <si>
    <t>W25</t>
  </si>
  <si>
    <t>w32</t>
  </si>
  <si>
    <t>w33</t>
  </si>
  <si>
    <t>w36</t>
  </si>
  <si>
    <t>SOMA</t>
  </si>
  <si>
    <t>MÉDIA</t>
  </si>
  <si>
    <t>ERRO</t>
  </si>
  <si>
    <t>N=</t>
  </si>
  <si>
    <t>ob/ob B2ko</t>
  </si>
  <si>
    <t>Data</t>
  </si>
  <si>
    <t>D18</t>
  </si>
  <si>
    <t>D24</t>
  </si>
  <si>
    <t>D25</t>
  </si>
  <si>
    <t>D31</t>
  </si>
  <si>
    <t>D33</t>
  </si>
  <si>
    <t>D34</t>
  </si>
  <si>
    <t>c1</t>
  </si>
  <si>
    <t>ob/ob B1 B2 ko</t>
  </si>
  <si>
    <t>T13</t>
  </si>
  <si>
    <t>T12</t>
  </si>
  <si>
    <t>T19</t>
  </si>
  <si>
    <t>T31</t>
  </si>
  <si>
    <t>T18</t>
  </si>
  <si>
    <t>T35</t>
  </si>
  <si>
    <t>T36</t>
  </si>
  <si>
    <t>T37</t>
  </si>
  <si>
    <t>T38</t>
  </si>
  <si>
    <t>T43</t>
  </si>
  <si>
    <t>W x D</t>
  </si>
  <si>
    <t>W x T</t>
  </si>
  <si>
    <t>T x D</t>
  </si>
  <si>
    <t>Machos vs femeas</t>
  </si>
  <si>
    <t>B2</t>
  </si>
  <si>
    <t>Triplo</t>
  </si>
  <si>
    <t>MASSA Relativa</t>
  </si>
  <si>
    <t>DENSITOMETRIA</t>
  </si>
  <si>
    <t>Animal</t>
  </si>
  <si>
    <t>idade</t>
  </si>
  <si>
    <t>fat</t>
  </si>
  <si>
    <t>lean+BMC</t>
  </si>
  <si>
    <t>Total</t>
  </si>
  <si>
    <t>% fat</t>
  </si>
  <si>
    <t>relacao TA ab/total</t>
  </si>
  <si>
    <t>ob137</t>
  </si>
  <si>
    <t>obw4</t>
  </si>
  <si>
    <t>obb2130</t>
  </si>
  <si>
    <t>obt81</t>
  </si>
  <si>
    <t>obt80</t>
  </si>
  <si>
    <t>obt82</t>
  </si>
  <si>
    <t>obt83</t>
  </si>
  <si>
    <t>Todos</t>
  </si>
  <si>
    <t>tempo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</si>
</sst>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2" tint="-0.49998474074526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2" tint="-0.499984740745262"/>
      <name val="Arial"/>
      <family val="2"/>
    </font>
    <font>
      <sz val="10"/>
      <color theme="9"/>
      <name val="Arial"/>
      <family val="2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0">
    <xf numFmtId="0" fontId="0" fillId="0" borderId="0" xfId="0"/>
    <xf numFmtId="0" fontId="1" fillId="0" borderId="0" xfId="1"/>
    <xf numFmtId="0" fontId="3" fillId="0" borderId="0" xfId="2" applyFont="1" applyBorder="1"/>
    <xf numFmtId="0" fontId="4" fillId="0" borderId="0" xfId="2" applyNumberFormat="1" applyFont="1" applyBorder="1"/>
    <xf numFmtId="0" fontId="3" fillId="0" borderId="0" xfId="2" applyFont="1"/>
    <xf numFmtId="0" fontId="3" fillId="0" borderId="0" xfId="2" applyNumberFormat="1" applyFont="1" applyBorder="1"/>
    <xf numFmtId="0" fontId="3" fillId="0" borderId="0" xfId="2" applyNumberFormat="1" applyFont="1" applyFill="1" applyBorder="1"/>
    <xf numFmtId="0" fontId="4" fillId="0" borderId="0" xfId="2" applyFont="1" applyBorder="1"/>
    <xf numFmtId="0" fontId="5" fillId="0" borderId="0" xfId="2" applyFont="1" applyBorder="1"/>
    <xf numFmtId="0" fontId="2" fillId="0" borderId="0" xfId="2" applyFont="1" applyBorder="1"/>
    <xf numFmtId="0" fontId="2" fillId="0" borderId="0" xfId="2" applyNumberFormat="1" applyFont="1" applyBorder="1"/>
    <xf numFmtId="0" fontId="2" fillId="0" borderId="0" xfId="2" applyNumberFormat="1" applyFont="1" applyFill="1" applyBorder="1"/>
    <xf numFmtId="14" fontId="3" fillId="0" borderId="0" xfId="2" applyNumberFormat="1" applyFont="1"/>
    <xf numFmtId="14" fontId="3" fillId="0" borderId="0" xfId="2" applyNumberFormat="1" applyFont="1" applyBorder="1"/>
    <xf numFmtId="1" fontId="1" fillId="0" borderId="0" xfId="1" applyNumberFormat="1" applyFill="1" applyBorder="1" applyAlignment="1">
      <alignment horizontal="center"/>
    </xf>
    <xf numFmtId="0" fontId="3" fillId="0" borderId="1" xfId="2" applyFont="1" applyFill="1" applyBorder="1"/>
    <xf numFmtId="0" fontId="3" fillId="0" borderId="0" xfId="2" applyNumberFormat="1" applyFont="1"/>
    <xf numFmtId="0" fontId="3" fillId="0" borderId="2" xfId="2" applyFont="1" applyFill="1" applyBorder="1"/>
    <xf numFmtId="0" fontId="3" fillId="0" borderId="3" xfId="2" applyNumberFormat="1" applyFont="1" applyBorder="1"/>
    <xf numFmtId="0" fontId="2" fillId="0" borderId="3" xfId="2" applyNumberFormat="1" applyFont="1" applyBorder="1"/>
    <xf numFmtId="0" fontId="3" fillId="0" borderId="0" xfId="2" applyFont="1" applyFill="1" applyBorder="1"/>
    <xf numFmtId="0" fontId="6" fillId="0" borderId="0" xfId="2" applyNumberFormat="1" applyFont="1" applyBorder="1"/>
    <xf numFmtId="0" fontId="4" fillId="0" borderId="0" xfId="2" applyNumberFormat="1" applyFont="1" applyFill="1" applyBorder="1"/>
    <xf numFmtId="14" fontId="7" fillId="0" borderId="0" xfId="2" applyNumberFormat="1" applyFont="1"/>
    <xf numFmtId="14" fontId="7" fillId="0" borderId="0" xfId="2" applyNumberFormat="1" applyFont="1" applyBorder="1"/>
    <xf numFmtId="0" fontId="7" fillId="0" borderId="0" xfId="2" applyNumberFormat="1" applyFont="1" applyFill="1" applyBorder="1"/>
    <xf numFmtId="0" fontId="7" fillId="0" borderId="0" xfId="2" applyNumberFormat="1" applyFont="1" applyBorder="1"/>
    <xf numFmtId="1" fontId="8" fillId="0" borderId="0" xfId="1" applyNumberFormat="1" applyFont="1" applyFill="1" applyBorder="1" applyAlignment="1">
      <alignment horizontal="center"/>
    </xf>
    <xf numFmtId="14" fontId="3" fillId="0" borderId="0" xfId="2" applyNumberFormat="1" applyFont="1" applyFill="1" applyBorder="1"/>
    <xf numFmtId="0" fontId="1" fillId="0" borderId="0" xfId="1" applyBorder="1"/>
    <xf numFmtId="0" fontId="3" fillId="2" borderId="0" xfId="2" applyNumberFormat="1" applyFont="1" applyFill="1" applyBorder="1"/>
    <xf numFmtId="0" fontId="3" fillId="2" borderId="0" xfId="2" applyFont="1" applyFill="1"/>
    <xf numFmtId="0" fontId="3" fillId="2" borderId="0" xfId="2" applyFont="1" applyFill="1" applyBorder="1"/>
    <xf numFmtId="0" fontId="4" fillId="2" borderId="0" xfId="2" applyFont="1" applyFill="1" applyBorder="1"/>
    <xf numFmtId="0" fontId="5" fillId="2" borderId="0" xfId="2" applyFont="1" applyFill="1" applyBorder="1"/>
    <xf numFmtId="0" fontId="4" fillId="2" borderId="0" xfId="2" applyNumberFormat="1" applyFont="1" applyFill="1" applyBorder="1"/>
    <xf numFmtId="0" fontId="2" fillId="2" borderId="0" xfId="2" applyFont="1" applyFill="1" applyBorder="1"/>
    <xf numFmtId="0" fontId="2" fillId="2" borderId="0" xfId="2" applyNumberFormat="1" applyFont="1" applyFill="1" applyBorder="1"/>
    <xf numFmtId="14" fontId="3" fillId="2" borderId="0" xfId="2" applyNumberFormat="1" applyFont="1" applyFill="1"/>
    <xf numFmtId="14" fontId="3" fillId="2" borderId="0" xfId="2" applyNumberFormat="1" applyFont="1" applyFill="1" applyBorder="1"/>
    <xf numFmtId="1" fontId="1" fillId="2" borderId="0" xfId="1" applyNumberFormat="1" applyFill="1" applyBorder="1" applyAlignment="1">
      <alignment horizontal="center"/>
    </xf>
    <xf numFmtId="0" fontId="3" fillId="2" borderId="1" xfId="2" applyFont="1" applyFill="1" applyBorder="1"/>
    <xf numFmtId="0" fontId="3" fillId="2" borderId="2" xfId="2" applyFont="1" applyFill="1" applyBorder="1"/>
    <xf numFmtId="0" fontId="3" fillId="2" borderId="3" xfId="2" applyNumberFormat="1" applyFont="1" applyFill="1" applyBorder="1"/>
    <xf numFmtId="0" fontId="2" fillId="2" borderId="3" xfId="2" applyNumberFormat="1" applyFont="1" applyFill="1" applyBorder="1"/>
    <xf numFmtId="0" fontId="6" fillId="2" borderId="0" xfId="2" applyNumberFormat="1" applyFont="1" applyFill="1" applyBorder="1"/>
    <xf numFmtId="14" fontId="7" fillId="2" borderId="0" xfId="2" applyNumberFormat="1" applyFont="1" applyFill="1"/>
    <xf numFmtId="14" fontId="7" fillId="2" borderId="0" xfId="2" applyNumberFormat="1" applyFont="1" applyFill="1" applyBorder="1"/>
    <xf numFmtId="0" fontId="7" fillId="2" borderId="0" xfId="2" applyNumberFormat="1" applyFont="1" applyFill="1" applyBorder="1"/>
    <xf numFmtId="1" fontId="8" fillId="2" borderId="0" xfId="1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77561</xdr:rowOff>
    </xdr:from>
    <xdr:ext cx="299050" cy="246923"/>
    <xdr:sp macro="" textlink="">
      <xdr:nvSpPr>
        <xdr:cNvPr id="2" name="CaixaDeTexto 1"/>
        <xdr:cNvSpPr txBox="1"/>
      </xdr:nvSpPr>
      <xdr:spPr>
        <a:xfrm>
          <a:off x="14151884" y="1842861"/>
          <a:ext cx="299050" cy="2469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**</a:t>
          </a:r>
        </a:p>
      </xdr:txBody>
    </xdr:sp>
    <xdr:clientData/>
  </xdr:oneCellAnchor>
  <xdr:oneCellAnchor>
    <xdr:from>
      <xdr:col>0</xdr:col>
      <xdr:colOff>0</xdr:colOff>
      <xdr:row>90</xdr:row>
      <xdr:rowOff>77561</xdr:rowOff>
    </xdr:from>
    <xdr:ext cx="299050" cy="246923"/>
    <xdr:sp macro="" textlink="">
      <xdr:nvSpPr>
        <xdr:cNvPr id="11" name="CaixaDeTexto 10"/>
        <xdr:cNvSpPr txBox="1"/>
      </xdr:nvSpPr>
      <xdr:spPr>
        <a:xfrm>
          <a:off x="14151884" y="17019361"/>
          <a:ext cx="299050" cy="2469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**</a:t>
          </a:r>
        </a:p>
      </xdr:txBody>
    </xdr:sp>
    <xdr:clientData/>
  </xdr:oneCellAnchor>
  <xdr:oneCellAnchor>
    <xdr:from>
      <xdr:col>0</xdr:col>
      <xdr:colOff>0</xdr:colOff>
      <xdr:row>9</xdr:row>
      <xdr:rowOff>77561</xdr:rowOff>
    </xdr:from>
    <xdr:ext cx="299050" cy="246923"/>
    <xdr:sp macro="" textlink="">
      <xdr:nvSpPr>
        <xdr:cNvPr id="20" name="CaixaDeTexto 19"/>
        <xdr:cNvSpPr txBox="1"/>
      </xdr:nvSpPr>
      <xdr:spPr>
        <a:xfrm>
          <a:off x="14151884" y="1842861"/>
          <a:ext cx="299050" cy="2469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**</a:t>
          </a:r>
        </a:p>
      </xdr:txBody>
    </xdr:sp>
    <xdr:clientData/>
  </xdr:oneCellAnchor>
  <xdr:oneCellAnchor>
    <xdr:from>
      <xdr:col>0</xdr:col>
      <xdr:colOff>0</xdr:colOff>
      <xdr:row>90</xdr:row>
      <xdr:rowOff>77561</xdr:rowOff>
    </xdr:from>
    <xdr:ext cx="299050" cy="246923"/>
    <xdr:sp macro="" textlink="">
      <xdr:nvSpPr>
        <xdr:cNvPr id="29" name="CaixaDeTexto 28"/>
        <xdr:cNvSpPr txBox="1"/>
      </xdr:nvSpPr>
      <xdr:spPr>
        <a:xfrm>
          <a:off x="14151884" y="17019361"/>
          <a:ext cx="299050" cy="2469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**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arlos2016/Backups%20antigos%20ate&#769;%202016-10/aaa%20projetos/Triplo%20nocaute%20ins/Paper%20obobB2/Duplo%20b2ob/Coletas%20de%20orga&#771;os%20completa%20B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o"/>
      <sheetName val="Fêmeas"/>
      <sheetName val="Machotratado"/>
      <sheetName val="Femeatratada"/>
      <sheetName val="Massa corporea"/>
      <sheetName val="Prism machos vs femeas"/>
      <sheetName val="Prism MxF absoluta"/>
    </sheetNames>
    <sheetDataSet>
      <sheetData sheetId="0">
        <row r="7">
          <cell r="D7" t="str">
            <v>ob/ob</v>
          </cell>
          <cell r="AT7" t="str">
            <v>ob/ob</v>
          </cell>
        </row>
        <row r="8">
          <cell r="F8" t="str">
            <v>Massa</v>
          </cell>
          <cell r="H8" t="str">
            <v>Fígado</v>
          </cell>
          <cell r="I8" t="str">
            <v>T.A.I</v>
          </cell>
          <cell r="J8" t="str">
            <v>T.A.P</v>
          </cell>
          <cell r="K8" t="str">
            <v>Baço</v>
          </cell>
          <cell r="L8" t="str">
            <v>Pancreas</v>
          </cell>
          <cell r="M8" t="str">
            <v>Rim</v>
          </cell>
          <cell r="N8" t="str">
            <v>M.E</v>
          </cell>
          <cell r="O8" t="str">
            <v>Coração</v>
          </cell>
          <cell r="P8" t="str">
            <v>V.E</v>
          </cell>
          <cell r="Q8" t="str">
            <v>V.D</v>
          </cell>
          <cell r="R8" t="str">
            <v>Atrio</v>
          </cell>
          <cell r="AV8" t="str">
            <v>Massa</v>
          </cell>
          <cell r="AX8" t="str">
            <v>Fígado</v>
          </cell>
          <cell r="AY8" t="str">
            <v>T.A.I</v>
          </cell>
          <cell r="AZ8" t="str">
            <v>T.A.P</v>
          </cell>
          <cell r="BA8" t="str">
            <v>Baço</v>
          </cell>
          <cell r="BB8" t="str">
            <v>Pancreas</v>
          </cell>
          <cell r="BC8" t="str">
            <v>Rim</v>
          </cell>
          <cell r="BD8" t="str">
            <v>M.E</v>
          </cell>
          <cell r="BE8" t="str">
            <v>Coração</v>
          </cell>
          <cell r="BF8" t="str">
            <v>V.E</v>
          </cell>
          <cell r="BG8" t="str">
            <v>V.D</v>
          </cell>
          <cell r="BH8" t="str">
            <v>Atrio</v>
          </cell>
        </row>
        <row r="20">
          <cell r="F20" t="e">
            <v>#DIV/0!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  <cell r="L20" t="e">
            <v>#DIV/0!</v>
          </cell>
          <cell r="M20" t="e">
            <v>#DIV/0!</v>
          </cell>
          <cell r="N20" t="e">
            <v>#DIV/0!</v>
          </cell>
          <cell r="O20" t="e">
            <v>#DIV/0!</v>
          </cell>
          <cell r="P20" t="e">
            <v>#DIV/0!</v>
          </cell>
          <cell r="Q20" t="e">
            <v>#DIV/0!</v>
          </cell>
          <cell r="R20" t="e">
            <v>#DIV/0!</v>
          </cell>
          <cell r="AV20">
            <v>61.618181818181817</v>
          </cell>
          <cell r="AX20">
            <v>3.6024190909090907</v>
          </cell>
          <cell r="AY20">
            <v>2.1481909090909093</v>
          </cell>
          <cell r="AZ20">
            <v>1.7898899999999998</v>
          </cell>
          <cell r="BA20">
            <v>9.2036363636363638E-2</v>
          </cell>
          <cell r="BB20">
            <v>0.35188000000000008</v>
          </cell>
          <cell r="BC20">
            <v>0.47177999999999998</v>
          </cell>
          <cell r="BD20">
            <v>0.26190909090909092</v>
          </cell>
          <cell r="BE20">
            <v>0.18445454545454545</v>
          </cell>
          <cell r="BF20">
            <v>0.12357</v>
          </cell>
          <cell r="BG20">
            <v>2.8729999999999999E-2</v>
          </cell>
          <cell r="BH20">
            <v>1.0879999999999999E-2</v>
          </cell>
        </row>
        <row r="21">
          <cell r="F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  <cell r="M21" t="e">
            <v>#DIV/0!</v>
          </cell>
          <cell r="N21" t="e">
            <v>#DIV/0!</v>
          </cell>
          <cell r="O21" t="e">
            <v>#DIV/0!</v>
          </cell>
          <cell r="P21" t="e">
            <v>#DIV/0!</v>
          </cell>
          <cell r="Q21" t="e">
            <v>#DIV/0!</v>
          </cell>
          <cell r="R21" t="e">
            <v>#DIV/0!</v>
          </cell>
          <cell r="AV21">
            <v>1.5033186429193113</v>
          </cell>
          <cell r="AX21">
            <v>0.13149413295210768</v>
          </cell>
          <cell r="AY21">
            <v>9.5651833090399735E-2</v>
          </cell>
          <cell r="AZ21">
            <v>0.12843311484538947</v>
          </cell>
          <cell r="BA21">
            <v>1.0291799672354093E-2</v>
          </cell>
          <cell r="BB21">
            <v>2.3071250989537162E-2</v>
          </cell>
          <cell r="BC21">
            <v>2.1382395666633108E-2</v>
          </cell>
          <cell r="BD21">
            <v>7.5728876988354682E-3</v>
          </cell>
          <cell r="BE21">
            <v>7.4611522828869964E-3</v>
          </cell>
          <cell r="BF21">
            <v>5.765993216938211E-3</v>
          </cell>
          <cell r="BG21">
            <v>1.0594600301830908E-3</v>
          </cell>
          <cell r="BH21">
            <v>9.4596217918289113E-4</v>
          </cell>
        </row>
        <row r="24">
          <cell r="D24" t="str">
            <v>ob/ob B2ko</v>
          </cell>
          <cell r="AT24" t="str">
            <v>ob/ob B2ko</v>
          </cell>
        </row>
        <row r="37">
          <cell r="F37" t="e">
            <v>#DIV/0!</v>
          </cell>
          <cell r="H37" t="e">
            <v>#DIV/0!</v>
          </cell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  <cell r="M37" t="e">
            <v>#DIV/0!</v>
          </cell>
          <cell r="N37" t="e">
            <v>#DIV/0!</v>
          </cell>
          <cell r="O37" t="e">
            <v>#DIV/0!</v>
          </cell>
          <cell r="P37" t="e">
            <v>#DIV/0!</v>
          </cell>
          <cell r="Q37" t="e">
            <v>#DIV/0!</v>
          </cell>
          <cell r="R37" t="e">
            <v>#DIV/0!</v>
          </cell>
          <cell r="AV37">
            <v>64.599999999999994</v>
          </cell>
          <cell r="AX37">
            <v>3.5814625000000002</v>
          </cell>
          <cell r="AY37">
            <v>2.4008777777777777</v>
          </cell>
          <cell r="AZ37">
            <v>1.8546555555555553</v>
          </cell>
          <cell r="BA37">
            <v>0.12666666666666665</v>
          </cell>
          <cell r="BB37">
            <v>0.42483749999999998</v>
          </cell>
          <cell r="BC37">
            <v>0.47858888888888884</v>
          </cell>
          <cell r="BD37">
            <v>0.25484444444444443</v>
          </cell>
          <cell r="BE37">
            <v>0.19918888888888889</v>
          </cell>
          <cell r="BF37">
            <v>0.13598750000000001</v>
          </cell>
          <cell r="BG37">
            <v>3.55375E-2</v>
          </cell>
          <cell r="BH37">
            <v>1.5137500000000002E-2</v>
          </cell>
        </row>
        <row r="38">
          <cell r="F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  <cell r="R38" t="e">
            <v>#DIV/0!</v>
          </cell>
          <cell r="AV38">
            <v>2.186194054617395</v>
          </cell>
          <cell r="AX38">
            <v>0.20521384572605883</v>
          </cell>
          <cell r="AY38">
            <v>0.20828632188100191</v>
          </cell>
          <cell r="AZ38">
            <v>0.1776172915374136</v>
          </cell>
          <cell r="BA38">
            <v>2.1693848334390933E-2</v>
          </cell>
          <cell r="BB38">
            <v>3.6013677647229729E-2</v>
          </cell>
          <cell r="BC38">
            <v>1.8602833150747882E-2</v>
          </cell>
          <cell r="BD38">
            <v>9.305033152832258E-3</v>
          </cell>
          <cell r="BE38">
            <v>9.86578605930114E-3</v>
          </cell>
          <cell r="BF38">
            <v>5.9522335993665168E-3</v>
          </cell>
          <cell r="BG38">
            <v>3.8184204615820628E-3</v>
          </cell>
          <cell r="BH38">
            <v>1.9536538569708646E-3</v>
          </cell>
        </row>
        <row r="41">
          <cell r="D41" t="str">
            <v>ob/ob B1 B2 ko</v>
          </cell>
          <cell r="AT41" t="str">
            <v>ob/ob B1 B2 ko</v>
          </cell>
        </row>
        <row r="54">
          <cell r="F54" t="e">
            <v>#DIV/0!</v>
          </cell>
          <cell r="H54" t="e">
            <v>#DIV/0!</v>
          </cell>
          <cell r="I54" t="e">
            <v>#DIV/0!</v>
          </cell>
          <cell r="J54" t="e">
            <v>#DIV/0!</v>
          </cell>
          <cell r="K54" t="e">
            <v>#DIV/0!</v>
          </cell>
          <cell r="L54" t="e">
            <v>#DIV/0!</v>
          </cell>
          <cell r="M54" t="e">
            <v>#DIV/0!</v>
          </cell>
          <cell r="N54" t="e">
            <v>#DIV/0!</v>
          </cell>
          <cell r="O54" t="e">
            <v>#DIV/0!</v>
          </cell>
          <cell r="P54" t="e">
            <v>#DIV/0!</v>
          </cell>
          <cell r="Q54" t="e">
            <v>#DIV/0!</v>
          </cell>
          <cell r="R54" t="e">
            <v>#DIV/0!</v>
          </cell>
          <cell r="AV54">
            <v>62.886666666666663</v>
          </cell>
          <cell r="AX54">
            <v>3.8111733333333331</v>
          </cell>
          <cell r="AY54">
            <v>2.0126266666666668</v>
          </cell>
          <cell r="AZ54">
            <v>1.4196066666666667</v>
          </cell>
          <cell r="BA54">
            <v>0.14432666666666669</v>
          </cell>
          <cell r="BB54">
            <v>0.37143333333333328</v>
          </cell>
          <cell r="BC54">
            <v>0.42165399999999997</v>
          </cell>
          <cell r="BD54">
            <v>0.22747333333333328</v>
          </cell>
          <cell r="BE54">
            <v>0.18779999999999994</v>
          </cell>
          <cell r="BF54">
            <v>0.12528666666666669</v>
          </cell>
          <cell r="BG54">
            <v>2.86E-2</v>
          </cell>
          <cell r="BH54">
            <v>1.0979999999999998E-2</v>
          </cell>
        </row>
        <row r="55">
          <cell r="F55" t="e">
            <v>#DIV/0!</v>
          </cell>
          <cell r="H55" t="e">
            <v>#DIV/0!</v>
          </cell>
          <cell r="I55" t="e">
            <v>#DIV/0!</v>
          </cell>
          <cell r="J55" t="e">
            <v>#DIV/0!</v>
          </cell>
          <cell r="K55" t="e">
            <v>#DIV/0!</v>
          </cell>
          <cell r="L55" t="e">
            <v>#DIV/0!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AV55">
            <v>1.262268051929001</v>
          </cell>
          <cell r="AX55">
            <v>0.13792918730678849</v>
          </cell>
          <cell r="AY55">
            <v>0.18954198692202531</v>
          </cell>
          <cell r="AZ55">
            <v>0.10824800161651137</v>
          </cell>
          <cell r="BA55">
            <v>1.2136644498482242E-2</v>
          </cell>
          <cell r="BB55">
            <v>2.2730040258625444E-2</v>
          </cell>
          <cell r="BC55">
            <v>3.0424544004878068E-2</v>
          </cell>
          <cell r="BD55">
            <v>1.7906714533850909E-2</v>
          </cell>
          <cell r="BE55">
            <v>6.1640354746979407E-3</v>
          </cell>
          <cell r="BF55">
            <v>4.7894513719678152E-3</v>
          </cell>
          <cell r="BG55">
            <v>1.6468729386903184E-3</v>
          </cell>
          <cell r="BH55">
            <v>9.7312456991457757E-4</v>
          </cell>
        </row>
        <row r="67">
          <cell r="D67" t="str">
            <v>ob/ob</v>
          </cell>
          <cell r="AT67" t="str">
            <v>ob/ob</v>
          </cell>
        </row>
        <row r="68">
          <cell r="H68" t="str">
            <v>Fígado</v>
          </cell>
          <cell r="I68" t="str">
            <v>T.A.I</v>
          </cell>
          <cell r="J68" t="str">
            <v>T.A.P</v>
          </cell>
          <cell r="K68" t="str">
            <v>Baço</v>
          </cell>
          <cell r="L68" t="str">
            <v>Pancreas</v>
          </cell>
          <cell r="M68" t="str">
            <v>Rim</v>
          </cell>
          <cell r="N68" t="str">
            <v>M.E</v>
          </cell>
          <cell r="O68" t="str">
            <v>Coração</v>
          </cell>
          <cell r="P68" t="str">
            <v>V.E</v>
          </cell>
          <cell r="Q68" t="str">
            <v>V.D</v>
          </cell>
          <cell r="R68" t="str">
            <v>Atrio</v>
          </cell>
          <cell r="AX68" t="str">
            <v>Fígado</v>
          </cell>
          <cell r="AY68" t="str">
            <v>T.A.I</v>
          </cell>
          <cell r="AZ68" t="str">
            <v>T.A.P</v>
          </cell>
          <cell r="BA68" t="str">
            <v>Baço</v>
          </cell>
          <cell r="BB68" t="str">
            <v>Pancreas</v>
          </cell>
          <cell r="BC68" t="str">
            <v>Rim</v>
          </cell>
          <cell r="BD68" t="str">
            <v>M.E</v>
          </cell>
          <cell r="BE68" t="str">
            <v>Coração</v>
          </cell>
          <cell r="BF68" t="str">
            <v>V.E</v>
          </cell>
          <cell r="BG68" t="str">
            <v>V.D</v>
          </cell>
          <cell r="BH68" t="str">
            <v>Atrio</v>
          </cell>
        </row>
        <row r="80"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  <cell r="L80" t="e">
            <v>#DIV/0!</v>
          </cell>
          <cell r="M80" t="e">
            <v>#DIV/0!</v>
          </cell>
          <cell r="N80" t="e">
            <v>#DIV/0!</v>
          </cell>
          <cell r="O80" t="e">
            <v>#DIV/0!</v>
          </cell>
          <cell r="P80" t="e">
            <v>#DIV/0!</v>
          </cell>
          <cell r="Q80" t="e">
            <v>#DIV/0!</v>
          </cell>
          <cell r="R80" t="e">
            <v>#DIV/0!</v>
          </cell>
          <cell r="AX80">
            <v>58.718229703892874</v>
          </cell>
          <cell r="AY80">
            <v>35.032500604606675</v>
          </cell>
          <cell r="AZ80">
            <v>28.856220840094018</v>
          </cell>
          <cell r="BA80">
            <v>1.4948655641060673</v>
          </cell>
          <cell r="BB80">
            <v>5.7031881890503557</v>
          </cell>
          <cell r="BC80">
            <v>7.7200686762964921</v>
          </cell>
          <cell r="BD80">
            <v>4.286314598269839</v>
          </cell>
          <cell r="BE80">
            <v>2.9960394742608769</v>
          </cell>
          <cell r="BF80">
            <v>2.0270429706986177</v>
          </cell>
          <cell r="BG80">
            <v>0.4722684197762585</v>
          </cell>
          <cell r="BH80">
            <v>0.18077377361986022</v>
          </cell>
          <cell r="BV80">
            <v>0.10048794881298929</v>
          </cell>
        </row>
        <row r="81">
          <cell r="H81" t="e">
            <v>#DIV/0!</v>
          </cell>
          <cell r="I81" t="e">
            <v>#DIV/0!</v>
          </cell>
          <cell r="J81" t="e">
            <v>#DIV/0!</v>
          </cell>
          <cell r="K81" t="e">
            <v>#DIV/0!</v>
          </cell>
          <cell r="L81" t="e">
            <v>#DIV/0!</v>
          </cell>
          <cell r="M81" t="e">
            <v>#DIV/0!</v>
          </cell>
          <cell r="N81" t="e">
            <v>#DIV/0!</v>
          </cell>
          <cell r="O81" t="e">
            <v>#DIV/0!</v>
          </cell>
          <cell r="P81" t="e">
            <v>#DIV/0!</v>
          </cell>
          <cell r="Q81" t="e">
            <v>#DIV/0!</v>
          </cell>
          <cell r="R81" t="e">
            <v>#DIV/0!</v>
          </cell>
          <cell r="AX81">
            <v>2.3242486798035595</v>
          </cell>
          <cell r="AY81">
            <v>1.5994252641081992</v>
          </cell>
          <cell r="AZ81">
            <v>1.614141103858278</v>
          </cell>
          <cell r="BA81">
            <v>0.16674391499148924</v>
          </cell>
          <cell r="BB81">
            <v>0.41541210772091242</v>
          </cell>
          <cell r="BC81">
            <v>0.25111446278254917</v>
          </cell>
          <cell r="BD81">
            <v>0.18859625755262374</v>
          </cell>
          <cell r="BE81">
            <v>0.10014379512863626</v>
          </cell>
          <cell r="BF81">
            <v>8.7709302103657572E-2</v>
          </cell>
          <cell r="BG81">
            <v>1.7579232443587903E-2</v>
          </cell>
          <cell r="BH81">
            <v>1.8566997876836751E-2</v>
          </cell>
          <cell r="BV81">
            <v>4.4325890547264315E-3</v>
          </cell>
        </row>
        <row r="84">
          <cell r="D84" t="str">
            <v>ob/ob B2ko</v>
          </cell>
          <cell r="AT84" t="str">
            <v>ob/ob B2ko</v>
          </cell>
        </row>
        <row r="97">
          <cell r="H97" t="e">
            <v>#DIV/0!</v>
          </cell>
          <cell r="I97" t="e">
            <v>#DIV/0!</v>
          </cell>
          <cell r="J97" t="e">
            <v>#DIV/0!</v>
          </cell>
          <cell r="K97" t="e">
            <v>#DIV/0!</v>
          </cell>
          <cell r="L97" t="e">
            <v>#DIV/0!</v>
          </cell>
          <cell r="M97" t="e">
            <v>#DIV/0!</v>
          </cell>
          <cell r="N97" t="e">
            <v>#DIV/0!</v>
          </cell>
          <cell r="O97" t="e">
            <v>#DIV/0!</v>
          </cell>
          <cell r="P97" t="e">
            <v>#DIV/0!</v>
          </cell>
          <cell r="Q97" t="e">
            <v>#DIV/0!</v>
          </cell>
          <cell r="R97" t="e">
            <v>#DIV/0!</v>
          </cell>
          <cell r="AX97">
            <v>55.595763799038352</v>
          </cell>
          <cell r="AY97">
            <v>37.249514746940569</v>
          </cell>
          <cell r="AZ97">
            <v>28.854161412489912</v>
          </cell>
          <cell r="BA97">
            <v>1.9744609576585854</v>
          </cell>
          <cell r="BB97">
            <v>6.7878750050415455</v>
          </cell>
          <cell r="BC97">
            <v>7.4851385818574094</v>
          </cell>
          <cell r="BD97">
            <v>4.0043485530655953</v>
          </cell>
          <cell r="BE97">
            <v>3.1041594268402752</v>
          </cell>
          <cell r="BF97">
            <v>2.1076831642555387</v>
          </cell>
          <cell r="BG97">
            <v>0.55976113626589452</v>
          </cell>
          <cell r="BH97">
            <v>0.23681436051171309</v>
          </cell>
          <cell r="BV97">
            <v>9.193835349016756E-2</v>
          </cell>
        </row>
        <row r="98"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 t="e">
            <v>#DIV/0!</v>
          </cell>
          <cell r="O98" t="e">
            <v>#DIV/0!</v>
          </cell>
          <cell r="P98" t="e">
            <v>#DIV/0!</v>
          </cell>
          <cell r="Q98" t="e">
            <v>#DIV/0!</v>
          </cell>
          <cell r="R98" t="e">
            <v>#DIV/0!</v>
          </cell>
          <cell r="AX98">
            <v>3.5565258840566094</v>
          </cell>
          <cell r="AY98">
            <v>3.015097945183927</v>
          </cell>
          <cell r="AZ98">
            <v>2.7377248740814202</v>
          </cell>
          <cell r="BA98">
            <v>0.32972765758278944</v>
          </cell>
          <cell r="BB98">
            <v>0.68436876534982205</v>
          </cell>
          <cell r="BC98">
            <v>0.40381170075106798</v>
          </cell>
          <cell r="BD98">
            <v>0.24606439891969079</v>
          </cell>
          <cell r="BE98">
            <v>0.17419499398899571</v>
          </cell>
          <cell r="BF98">
            <v>0.11522384000343186</v>
          </cell>
          <cell r="BG98">
            <v>7.5671219708377591E-2</v>
          </cell>
          <cell r="BH98">
            <v>3.3768412026705052E-2</v>
          </cell>
        </row>
        <row r="101">
          <cell r="D101" t="str">
            <v>ob/ob B1 B2 ko</v>
          </cell>
          <cell r="AT101" t="str">
            <v>ob/ob B1 B2 ko</v>
          </cell>
        </row>
        <row r="114">
          <cell r="H114" t="e">
            <v>#DIV/0!</v>
          </cell>
          <cell r="I114" t="e">
            <v>#DIV/0!</v>
          </cell>
          <cell r="J114" t="e">
            <v>#DIV/0!</v>
          </cell>
          <cell r="K114" t="e">
            <v>#DIV/0!</v>
          </cell>
          <cell r="L114" t="e">
            <v>#DIV/0!</v>
          </cell>
          <cell r="M114" t="e">
            <v>#DIV/0!</v>
          </cell>
          <cell r="N114" t="e">
            <v>#DIV/0!</v>
          </cell>
          <cell r="O114" t="e">
            <v>#DIV/0!</v>
          </cell>
          <cell r="P114" t="e">
            <v>#DIV/0!</v>
          </cell>
          <cell r="Q114" t="e">
            <v>#DIV/0!</v>
          </cell>
          <cell r="R114" t="e">
            <v>#DIV/0!</v>
          </cell>
          <cell r="BV114">
            <v>7.358162026043237E-2</v>
          </cell>
        </row>
        <row r="115">
          <cell r="H115" t="e">
            <v>#DIV/0!</v>
          </cell>
          <cell r="I115" t="e">
            <v>#DIV/0!</v>
          </cell>
          <cell r="J115" t="e">
            <v>#DIV/0!</v>
          </cell>
          <cell r="K115" t="e">
            <v>#DIV/0!</v>
          </cell>
          <cell r="L115" t="e">
            <v>#DIV/0!</v>
          </cell>
          <cell r="M115" t="e">
            <v>#DIV/0!</v>
          </cell>
          <cell r="N115" t="e">
            <v>#DIV/0!</v>
          </cell>
          <cell r="O115" t="e">
            <v>#DIV/0!</v>
          </cell>
          <cell r="P115" t="e">
            <v>#DIV/0!</v>
          </cell>
          <cell r="Q115" t="e">
            <v>#DIV/0!</v>
          </cell>
          <cell r="R115" t="e">
            <v>#DIV/0!</v>
          </cell>
          <cell r="BV115">
            <v>5.5603387074349309E-4</v>
          </cell>
        </row>
        <row r="119">
          <cell r="AX119">
            <v>60.806257828757772</v>
          </cell>
          <cell r="AY119">
            <v>31.811757702904739</v>
          </cell>
          <cell r="AZ119">
            <v>22.638641289815215</v>
          </cell>
          <cell r="BA119">
            <v>2.2790833219135318</v>
          </cell>
          <cell r="BB119">
            <v>5.9657646169533596</v>
          </cell>
          <cell r="BC119">
            <v>6.7250141168658955</v>
          </cell>
          <cell r="BD119">
            <v>3.6432886001681557</v>
          </cell>
          <cell r="BE119">
            <v>2.9911498406471377</v>
          </cell>
          <cell r="BF119">
            <v>1.9953179886868078</v>
          </cell>
          <cell r="BG119">
            <v>0.45430649813565255</v>
          </cell>
          <cell r="BH119">
            <v>0.17379402630681998</v>
          </cell>
        </row>
        <row r="120">
          <cell r="AX120">
            <v>2.2188506445890113</v>
          </cell>
          <cell r="AY120">
            <v>2.6297452188533827</v>
          </cell>
          <cell r="AZ120">
            <v>1.7406488386505143</v>
          </cell>
          <cell r="BA120">
            <v>0.17491583830714438</v>
          </cell>
          <cell r="BB120">
            <v>0.41402204144480342</v>
          </cell>
          <cell r="BC120">
            <v>0.45524004206722513</v>
          </cell>
          <cell r="BD120">
            <v>0.31228141674195303</v>
          </cell>
          <cell r="BE120">
            <v>8.7358591458683146E-2</v>
          </cell>
          <cell r="BF120">
            <v>7.1775365504787234E-2</v>
          </cell>
          <cell r="BG120">
            <v>2.1597649482598794E-2</v>
          </cell>
          <cell r="BH120">
            <v>1.4833056693596861E-2</v>
          </cell>
        </row>
      </sheetData>
      <sheetData sheetId="1">
        <row r="85">
          <cell r="BI85">
            <v>113.78772373467319</v>
          </cell>
          <cell r="BT85">
            <v>70.833333333333329</v>
          </cell>
        </row>
        <row r="86">
          <cell r="BI86">
            <v>5.3645826047501952</v>
          </cell>
          <cell r="BT86">
            <v>1.6148615351719098</v>
          </cell>
        </row>
        <row r="105">
          <cell r="BI105">
            <v>102.03173020096013</v>
          </cell>
          <cell r="BT105">
            <v>74.233333333333334</v>
          </cell>
        </row>
        <row r="106">
          <cell r="BI106">
            <v>4.0925688940920057</v>
          </cell>
          <cell r="BT106">
            <v>1.8168960099882203</v>
          </cell>
        </row>
        <row r="117">
          <cell r="BK117" t="str">
            <v>TAA x 10</v>
          </cell>
          <cell r="BL117" t="str">
            <v>TAT</v>
          </cell>
          <cell r="BN117" t="str">
            <v>ob/ob</v>
          </cell>
          <cell r="BO117" t="str">
            <v>B2ob/ob</v>
          </cell>
          <cell r="BP117" t="str">
            <v>B1B2ob/ob</v>
          </cell>
        </row>
        <row r="122">
          <cell r="BT122">
            <v>79.3</v>
          </cell>
        </row>
        <row r="127">
          <cell r="BI127">
            <v>90.236454681537111</v>
          </cell>
        </row>
        <row r="128">
          <cell r="BI128">
            <v>5.7526542462889356</v>
          </cell>
        </row>
      </sheetData>
      <sheetData sheetId="2"/>
      <sheetData sheetId="3">
        <row r="9">
          <cell r="AV9">
            <v>68.7</v>
          </cell>
          <cell r="AX9">
            <v>2.48</v>
          </cell>
          <cell r="AY9">
            <v>4.9000000000000004</v>
          </cell>
          <cell r="AZ9">
            <v>2.61</v>
          </cell>
          <cell r="BA9">
            <v>0.28199999999999997</v>
          </cell>
          <cell r="BB9">
            <v>0.216</v>
          </cell>
          <cell r="BC9">
            <v>0.432</v>
          </cell>
          <cell r="BD9">
            <v>0.187</v>
          </cell>
          <cell r="BE9">
            <v>0.17699999999999999</v>
          </cell>
          <cell r="BF9">
            <v>8.6800000000000002E-2</v>
          </cell>
          <cell r="BG9">
            <v>3.9E-2</v>
          </cell>
          <cell r="BH9">
            <v>1.7600000000000001E-2</v>
          </cell>
          <cell r="BI9">
            <v>7.51</v>
          </cell>
        </row>
        <row r="11">
          <cell r="AV11">
            <v>61</v>
          </cell>
          <cell r="AX11">
            <v>2.19</v>
          </cell>
          <cell r="AY11">
            <v>6.7027000000000001</v>
          </cell>
          <cell r="AZ11">
            <v>2.194</v>
          </cell>
          <cell r="BA11">
            <v>0.20599999999999999</v>
          </cell>
          <cell r="BB11">
            <v>0.54600000000000004</v>
          </cell>
          <cell r="BC11">
            <v>0.52</v>
          </cell>
          <cell r="BD11">
            <v>0.217</v>
          </cell>
          <cell r="BE11">
            <v>0.19550000000000001</v>
          </cell>
          <cell r="BF11">
            <v>0.11070000000000001</v>
          </cell>
          <cell r="BG11">
            <v>3.56E-2</v>
          </cell>
          <cell r="BH11">
            <v>1.2999999999999999E-2</v>
          </cell>
          <cell r="BI11">
            <v>8.8966999999999992</v>
          </cell>
        </row>
        <row r="12">
          <cell r="AV12">
            <v>54.6</v>
          </cell>
          <cell r="AX12">
            <v>2.6509999999999998</v>
          </cell>
          <cell r="AY12">
            <v>3.8849</v>
          </cell>
          <cell r="AZ12">
            <v>1.67</v>
          </cell>
          <cell r="BA12">
            <v>6.7599999999999993E-2</v>
          </cell>
          <cell r="BB12">
            <v>0.371</v>
          </cell>
          <cell r="BC12">
            <v>0.377</v>
          </cell>
          <cell r="BD12">
            <v>0.23599999999999999</v>
          </cell>
          <cell r="BE12">
            <v>0.13639999999999999</v>
          </cell>
          <cell r="BF12">
            <v>9.8799999999999999E-2</v>
          </cell>
          <cell r="BG12">
            <v>2.8299999999999999E-2</v>
          </cell>
          <cell r="BH12">
            <v>3.5999999999999999E-3</v>
          </cell>
          <cell r="BI12">
            <v>5.5548999999999999</v>
          </cell>
        </row>
        <row r="13">
          <cell r="AV13">
            <v>58.2</v>
          </cell>
          <cell r="AX13">
            <v>2.3662000000000001</v>
          </cell>
          <cell r="AY13">
            <v>6.1551</v>
          </cell>
          <cell r="AZ13">
            <v>1.6714</v>
          </cell>
          <cell r="BA13">
            <v>8.9399999999999993E-2</v>
          </cell>
          <cell r="BB13">
            <v>0.43659999999999999</v>
          </cell>
          <cell r="BC13">
            <v>0.34570000000000001</v>
          </cell>
          <cell r="BD13">
            <v>0.2676</v>
          </cell>
          <cell r="BE13">
            <v>0.1535</v>
          </cell>
          <cell r="BF13">
            <v>9.5299999999999996E-2</v>
          </cell>
          <cell r="BG13">
            <v>3.6799999999999999E-2</v>
          </cell>
          <cell r="BH13">
            <v>1.5900000000000001E-2</v>
          </cell>
          <cell r="BI13">
            <v>7.8265000000000002</v>
          </cell>
        </row>
        <row r="14">
          <cell r="AV14">
            <v>65.7</v>
          </cell>
          <cell r="AX14">
            <v>2.5405000000000002</v>
          </cell>
          <cell r="AY14">
            <v>7.3205</v>
          </cell>
          <cell r="AZ14">
            <v>2.1234999999999999</v>
          </cell>
          <cell r="BA14">
            <v>8.2799999999999999E-2</v>
          </cell>
          <cell r="BB14">
            <v>0.37959999999999999</v>
          </cell>
          <cell r="BC14">
            <v>0.38869999999999999</v>
          </cell>
          <cell r="BD14">
            <v>0.2828</v>
          </cell>
          <cell r="BE14">
            <v>0.1736</v>
          </cell>
          <cell r="BF14">
            <v>0.1142</v>
          </cell>
          <cell r="BG14">
            <v>3.5000000000000003E-2</v>
          </cell>
          <cell r="BH14">
            <v>1.18E-2</v>
          </cell>
          <cell r="BI14">
            <v>9.4439999999999991</v>
          </cell>
        </row>
        <row r="15">
          <cell r="AV15">
            <v>60.1</v>
          </cell>
          <cell r="AX15">
            <v>3.1743999999999999</v>
          </cell>
          <cell r="AY15">
            <v>1.0640000000000001</v>
          </cell>
          <cell r="AZ15">
            <v>6.5316999999999998</v>
          </cell>
          <cell r="BA15">
            <v>1.4069999999999999E-2</v>
          </cell>
          <cell r="BB15">
            <v>0.31440000000000001</v>
          </cell>
          <cell r="BC15">
            <v>0.37069999999999997</v>
          </cell>
          <cell r="BD15">
            <v>0.25929999999999997</v>
          </cell>
          <cell r="BE15">
            <v>0.16500000000000001</v>
          </cell>
          <cell r="BF15">
            <v>0.1055</v>
          </cell>
          <cell r="BG15">
            <v>3.2500000000000001E-2</v>
          </cell>
          <cell r="BH15">
            <v>9.9000000000000008E-3</v>
          </cell>
          <cell r="BI15">
            <v>7.5956999999999999</v>
          </cell>
          <cell r="BJ15">
            <v>9.9070999999999998</v>
          </cell>
        </row>
        <row r="16">
          <cell r="AV16">
            <v>63.7</v>
          </cell>
          <cell r="AX16">
            <v>3.6922000000000001</v>
          </cell>
          <cell r="AY16">
            <v>2.073</v>
          </cell>
          <cell r="AZ16">
            <v>4.7267000000000001</v>
          </cell>
          <cell r="BA16">
            <v>9.8699999999999996E-2</v>
          </cell>
          <cell r="BB16">
            <v>0.39350000000000002</v>
          </cell>
          <cell r="BC16">
            <v>0.33729999999999999</v>
          </cell>
          <cell r="BD16">
            <v>0.26450000000000001</v>
          </cell>
          <cell r="BE16">
            <v>0.16880000000000001</v>
          </cell>
          <cell r="BF16">
            <v>0.11799999999999999</v>
          </cell>
          <cell r="BG16">
            <v>3.5200000000000002E-2</v>
          </cell>
          <cell r="BH16">
            <v>1.5100000000000001E-2</v>
          </cell>
          <cell r="BI16">
            <v>6.7996999999999996</v>
          </cell>
          <cell r="BJ16">
            <v>10.488200000000001</v>
          </cell>
        </row>
        <row r="17">
          <cell r="AV17">
            <v>66.8</v>
          </cell>
          <cell r="AX17">
            <v>2.2162000000000002</v>
          </cell>
          <cell r="AY17">
            <v>5.0640000000000001</v>
          </cell>
          <cell r="AZ17">
            <v>1.5564</v>
          </cell>
          <cell r="BA17">
            <v>9.6299999999999997E-2</v>
          </cell>
          <cell r="BB17">
            <v>0.40550000000000003</v>
          </cell>
          <cell r="BC17">
            <v>0.44850000000000001</v>
          </cell>
          <cell r="BD17">
            <v>0.21740000000000001</v>
          </cell>
          <cell r="BE17">
            <v>0.23780000000000001</v>
          </cell>
          <cell r="BF17">
            <v>0.15179999999999999</v>
          </cell>
          <cell r="BG17">
            <v>3.9399999999999998E-2</v>
          </cell>
          <cell r="BH17">
            <v>0.01</v>
          </cell>
          <cell r="BI17">
            <v>6.6204000000000001</v>
          </cell>
          <cell r="BJ17">
            <v>13.531499999999999</v>
          </cell>
        </row>
        <row r="18">
          <cell r="AV18">
            <v>68.5</v>
          </cell>
          <cell r="AX18">
            <v>2.6456</v>
          </cell>
          <cell r="AY18">
            <v>4.9678000000000004</v>
          </cell>
          <cell r="AZ18">
            <v>2.1315</v>
          </cell>
          <cell r="BA18">
            <v>9.3899999999999997E-2</v>
          </cell>
          <cell r="BB18">
            <v>0.34839999999999999</v>
          </cell>
          <cell r="BC18">
            <v>0.498</v>
          </cell>
          <cell r="BD18">
            <v>0.21</v>
          </cell>
          <cell r="BE18">
            <v>0.18629999999999999</v>
          </cell>
          <cell r="BF18">
            <v>0.13009999999999999</v>
          </cell>
          <cell r="BG18">
            <v>3.3300000000000003E-2</v>
          </cell>
          <cell r="BH18">
            <v>1.49E-2</v>
          </cell>
          <cell r="BI18">
            <v>7.0993000000000004</v>
          </cell>
          <cell r="BJ18">
            <v>13.9671</v>
          </cell>
        </row>
        <row r="19">
          <cell r="AV19">
            <v>58.6</v>
          </cell>
          <cell r="AX19">
            <v>2.3525</v>
          </cell>
          <cell r="AY19">
            <v>4.6517999999999997</v>
          </cell>
          <cell r="AZ19">
            <v>1.3028</v>
          </cell>
          <cell r="BA19">
            <v>0.1043</v>
          </cell>
          <cell r="BB19">
            <v>0.3604</v>
          </cell>
          <cell r="BC19">
            <v>0.42520000000000002</v>
          </cell>
          <cell r="BD19">
            <v>0.20430000000000001</v>
          </cell>
          <cell r="BE19">
            <v>0.1522</v>
          </cell>
          <cell r="BF19">
            <v>0.1177</v>
          </cell>
          <cell r="BG19">
            <v>1.7100000000000001E-2</v>
          </cell>
          <cell r="BH19">
            <v>1.4200000000000001E-2</v>
          </cell>
          <cell r="BI19">
            <v>5.9545999999999992</v>
          </cell>
          <cell r="BJ19">
            <v>11.717700000000001</v>
          </cell>
        </row>
        <row r="20">
          <cell r="AV20">
            <v>68.599999999999994</v>
          </cell>
          <cell r="AX20">
            <v>2.8565</v>
          </cell>
          <cell r="AY20">
            <v>4.4733000000000001</v>
          </cell>
          <cell r="AZ20">
            <v>2.0703</v>
          </cell>
          <cell r="BA20">
            <v>8.2100000000000006E-2</v>
          </cell>
          <cell r="BB20">
            <v>0.4093</v>
          </cell>
          <cell r="BC20">
            <v>0.4254</v>
          </cell>
          <cell r="BD20">
            <v>0.2457</v>
          </cell>
          <cell r="BE20">
            <v>0.1991</v>
          </cell>
          <cell r="BF20">
            <v>0.1225</v>
          </cell>
          <cell r="BG20">
            <v>2.7400000000000001E-2</v>
          </cell>
          <cell r="BH20">
            <v>2.1299999999999999E-2</v>
          </cell>
          <cell r="BI20">
            <v>6.5435999999999996</v>
          </cell>
          <cell r="BJ20">
            <v>15.212300000000001</v>
          </cell>
        </row>
        <row r="27">
          <cell r="AV27">
            <v>71.7</v>
          </cell>
          <cell r="AX27">
            <v>1.0669999999999999</v>
          </cell>
          <cell r="AY27">
            <v>5.4227999999999996</v>
          </cell>
          <cell r="AZ27">
            <v>1.5992</v>
          </cell>
          <cell r="BA27">
            <v>3.8199999999999998E-2</v>
          </cell>
          <cell r="BB27">
            <v>0.19570000000000001</v>
          </cell>
          <cell r="BC27">
            <v>0.49219999999999997</v>
          </cell>
          <cell r="BD27">
            <v>0.20030000000000001</v>
          </cell>
          <cell r="BE27">
            <v>0.17530000000000001</v>
          </cell>
          <cell r="BF27">
            <v>0.12470000000000001</v>
          </cell>
          <cell r="BG27">
            <v>2.5499999999999998E-2</v>
          </cell>
          <cell r="BH27">
            <v>1.09E-2</v>
          </cell>
          <cell r="BI27">
            <v>7.0219999999999994</v>
          </cell>
        </row>
        <row r="29">
          <cell r="AV29">
            <v>68.2</v>
          </cell>
          <cell r="AX29">
            <v>3.6680000000000001</v>
          </cell>
          <cell r="AY29">
            <v>4.9706999999999999</v>
          </cell>
          <cell r="AZ29">
            <v>2.2820999999999998</v>
          </cell>
          <cell r="BA29">
            <v>0.129</v>
          </cell>
          <cell r="BB29">
            <v>0.31969999999999998</v>
          </cell>
          <cell r="BC29">
            <v>0.49399999999999999</v>
          </cell>
          <cell r="BD29">
            <v>0.2666</v>
          </cell>
          <cell r="BE29">
            <v>0.16719999999999999</v>
          </cell>
          <cell r="BF29">
            <v>0.12820000000000001</v>
          </cell>
          <cell r="BG29">
            <v>2.7099999999999999E-2</v>
          </cell>
          <cell r="BH29">
            <v>0.01</v>
          </cell>
          <cell r="BI29">
            <v>7.2527999999999997</v>
          </cell>
        </row>
        <row r="30">
          <cell r="AV30">
            <v>54.9</v>
          </cell>
          <cell r="AX30">
            <v>1.923</v>
          </cell>
          <cell r="AY30">
            <v>3.9371999999999998</v>
          </cell>
          <cell r="AZ30">
            <v>1.4161999999999999</v>
          </cell>
          <cell r="BA30">
            <v>0.25090000000000001</v>
          </cell>
          <cell r="BB30">
            <v>0.31809999999999999</v>
          </cell>
          <cell r="BC30">
            <v>0.31430000000000002</v>
          </cell>
          <cell r="BD30">
            <v>0.23630000000000001</v>
          </cell>
          <cell r="BE30">
            <v>0.1512</v>
          </cell>
          <cell r="BF30">
            <v>0.1082</v>
          </cell>
          <cell r="BG30">
            <v>4.0300000000000002E-2</v>
          </cell>
          <cell r="BH30">
            <v>7.7000000000000002E-3</v>
          </cell>
          <cell r="BI30">
            <v>5.3533999999999997</v>
          </cell>
        </row>
        <row r="31">
          <cell r="AV31">
            <v>64.8</v>
          </cell>
          <cell r="AX31">
            <v>2.2440000000000002</v>
          </cell>
          <cell r="AY31">
            <v>5.1055000000000001</v>
          </cell>
          <cell r="AZ31">
            <v>2.9752999999999998</v>
          </cell>
          <cell r="BA31">
            <v>0.1923</v>
          </cell>
          <cell r="BB31">
            <v>0.54849999999999999</v>
          </cell>
          <cell r="BC31">
            <v>0.42430000000000001</v>
          </cell>
          <cell r="BD31">
            <v>0.2346</v>
          </cell>
          <cell r="BE31">
            <v>0.1835</v>
          </cell>
          <cell r="BF31">
            <v>0.13</v>
          </cell>
          <cell r="BG31">
            <v>2.8500000000000001E-2</v>
          </cell>
          <cell r="BH31">
            <v>8.8999999999999999E-3</v>
          </cell>
          <cell r="BI31">
            <v>8.0808</v>
          </cell>
        </row>
        <row r="32">
          <cell r="AV32">
            <v>63.6</v>
          </cell>
          <cell r="AX32">
            <v>2.4369999999999998</v>
          </cell>
          <cell r="AY32">
            <v>4.3738999999999999</v>
          </cell>
          <cell r="AZ32">
            <v>1.8124</v>
          </cell>
          <cell r="BA32">
            <v>0.24099999999999999</v>
          </cell>
          <cell r="BB32">
            <v>0.49299999999999999</v>
          </cell>
          <cell r="BC32">
            <v>0.40460000000000002</v>
          </cell>
          <cell r="BD32">
            <v>0.2167</v>
          </cell>
          <cell r="BE32">
            <v>0.2072</v>
          </cell>
          <cell r="BF32">
            <v>0.1212</v>
          </cell>
          <cell r="BG32">
            <v>4.6699999999999998E-2</v>
          </cell>
          <cell r="BH32">
            <v>1.9099999999999999E-2</v>
          </cell>
          <cell r="BI32">
            <v>6.1863000000000001</v>
          </cell>
        </row>
        <row r="33">
          <cell r="AV33">
            <v>73.8</v>
          </cell>
          <cell r="AX33">
            <v>3.698</v>
          </cell>
          <cell r="AY33">
            <v>5.1242999999999999</v>
          </cell>
          <cell r="AZ33">
            <v>2.0991</v>
          </cell>
          <cell r="BA33">
            <v>0.28989999999999999</v>
          </cell>
          <cell r="BB33">
            <v>0.55779999999999996</v>
          </cell>
          <cell r="BC33">
            <v>0.40060000000000001</v>
          </cell>
          <cell r="BD33">
            <v>0.28120000000000001</v>
          </cell>
          <cell r="BE33">
            <v>0.183</v>
          </cell>
          <cell r="BF33">
            <v>0.13</v>
          </cell>
          <cell r="BG33">
            <v>3.4700000000000002E-2</v>
          </cell>
          <cell r="BH33">
            <v>7.9000000000000008E-3</v>
          </cell>
          <cell r="BI33">
            <v>7.2233999999999998</v>
          </cell>
        </row>
        <row r="34">
          <cell r="AV34">
            <v>74.900000000000006</v>
          </cell>
          <cell r="AX34">
            <v>2.1181999999999999</v>
          </cell>
          <cell r="AY34">
            <v>3.5507</v>
          </cell>
          <cell r="AZ34">
            <v>1.9040999999999999</v>
          </cell>
          <cell r="BA34">
            <v>0.10199999999999999</v>
          </cell>
          <cell r="BB34">
            <v>0.2041</v>
          </cell>
          <cell r="BD34">
            <v>0.1653</v>
          </cell>
          <cell r="BE34">
            <v>0.2311</v>
          </cell>
          <cell r="BF34">
            <v>0.13400000000000001</v>
          </cell>
          <cell r="BG34">
            <v>3.4799999999999998E-2</v>
          </cell>
          <cell r="BH34">
            <v>1.35E-2</v>
          </cell>
          <cell r="BI34">
            <v>5.4547999999999996</v>
          </cell>
        </row>
        <row r="35">
          <cell r="AV35">
            <v>63.3</v>
          </cell>
          <cell r="AX35">
            <v>2.5156000000000001</v>
          </cell>
          <cell r="AY35">
            <v>4.5331000000000001</v>
          </cell>
          <cell r="AZ35">
            <v>1.7173</v>
          </cell>
          <cell r="BA35">
            <v>8.3000000000000004E-2</v>
          </cell>
          <cell r="BB35">
            <v>0.3528</v>
          </cell>
          <cell r="BC35">
            <v>0.37140000000000001</v>
          </cell>
          <cell r="BD35">
            <v>0.2472</v>
          </cell>
          <cell r="BE35">
            <v>0.18779999999999999</v>
          </cell>
          <cell r="BF35">
            <v>0.1162</v>
          </cell>
          <cell r="BG35">
            <v>2.6599999999999999E-2</v>
          </cell>
          <cell r="BH35">
            <v>1.14E-2</v>
          </cell>
          <cell r="BI35">
            <v>6.2504</v>
          </cell>
          <cell r="BJ35">
            <v>13.8383</v>
          </cell>
        </row>
        <row r="36">
          <cell r="AV36">
            <v>63.2</v>
          </cell>
          <cell r="AX36">
            <v>2.5861000000000001</v>
          </cell>
          <cell r="AY36">
            <v>5.3259999999999996</v>
          </cell>
          <cell r="AZ36">
            <v>2.1158000000000001</v>
          </cell>
          <cell r="BA36">
            <v>6.6699999999999995E-2</v>
          </cell>
          <cell r="BB36">
            <v>0.39510000000000001</v>
          </cell>
          <cell r="BC36">
            <v>0.35630000000000001</v>
          </cell>
          <cell r="BD36">
            <v>0.22</v>
          </cell>
          <cell r="BE36">
            <v>0.17319999999999999</v>
          </cell>
          <cell r="BF36">
            <v>0.11260000000000001</v>
          </cell>
          <cell r="BG36">
            <v>3.3700000000000001E-2</v>
          </cell>
          <cell r="BH36">
            <v>1.24E-2</v>
          </cell>
          <cell r="BI36">
            <v>7.4417999999999997</v>
          </cell>
          <cell r="BJ36">
            <v>13.6548</v>
          </cell>
        </row>
        <row r="37">
          <cell r="AV37">
            <v>67</v>
          </cell>
          <cell r="AX37">
            <v>2.8565</v>
          </cell>
          <cell r="AY37">
            <v>2.7559999999999998</v>
          </cell>
          <cell r="AZ37">
            <v>4.8917999999999999</v>
          </cell>
          <cell r="BA37">
            <v>0.1449</v>
          </cell>
          <cell r="BB37">
            <v>0.49680000000000002</v>
          </cell>
          <cell r="BC37">
            <v>0.39929999999999999</v>
          </cell>
          <cell r="BD37">
            <v>0.26679999999999998</v>
          </cell>
          <cell r="BE37">
            <v>0.17319999999999999</v>
          </cell>
          <cell r="BF37">
            <v>0.12770000000000001</v>
          </cell>
          <cell r="BG37">
            <v>2.3E-2</v>
          </cell>
          <cell r="BH37">
            <v>1.0999999999999999E-2</v>
          </cell>
          <cell r="BI37">
            <v>7.6478000000000002</v>
          </cell>
          <cell r="BJ37">
            <v>12.8287</v>
          </cell>
        </row>
        <row r="38">
          <cell r="AV38">
            <v>69.3</v>
          </cell>
          <cell r="AX38">
            <v>2.9390000000000001</v>
          </cell>
          <cell r="AY38">
            <v>5.3239999999999998</v>
          </cell>
          <cell r="AZ38">
            <v>2.1025</v>
          </cell>
          <cell r="BA38">
            <v>0.1394</v>
          </cell>
          <cell r="BB38">
            <v>0.40410000000000001</v>
          </cell>
          <cell r="BC38">
            <v>0.39129999999999998</v>
          </cell>
          <cell r="BD38">
            <v>0.26590000000000003</v>
          </cell>
          <cell r="BE38">
            <v>0.17929999999999999</v>
          </cell>
          <cell r="BF38">
            <v>0.1241</v>
          </cell>
          <cell r="BG38">
            <v>1.5299999999999999E-2</v>
          </cell>
          <cell r="BH38">
            <v>7.0000000000000001E-3</v>
          </cell>
          <cell r="BI38">
            <v>7.4264999999999999</v>
          </cell>
          <cell r="BJ38">
            <v>13.942</v>
          </cell>
        </row>
        <row r="39">
          <cell r="AV39">
            <v>74.2</v>
          </cell>
          <cell r="AX39">
            <v>3.3127</v>
          </cell>
          <cell r="AY39">
            <v>4.6451000000000002</v>
          </cell>
          <cell r="AZ39">
            <v>3.3681000000000001</v>
          </cell>
          <cell r="BA39">
            <v>0.14430000000000001</v>
          </cell>
          <cell r="BB39">
            <v>0.4385</v>
          </cell>
          <cell r="BC39">
            <v>0.41560000000000002</v>
          </cell>
          <cell r="BD39">
            <v>0.25159999999999999</v>
          </cell>
          <cell r="BE39">
            <v>0.18909999999999999</v>
          </cell>
          <cell r="BF39">
            <v>0.1497</v>
          </cell>
          <cell r="BG39">
            <v>1.0500000000000001E-2</v>
          </cell>
          <cell r="BH39">
            <v>1.3599999999999999E-2</v>
          </cell>
          <cell r="BI39">
            <v>8.0132000000000012</v>
          </cell>
          <cell r="BJ39">
            <v>15.760899999999999</v>
          </cell>
        </row>
        <row r="40">
          <cell r="AV40">
            <v>72.2</v>
          </cell>
          <cell r="AX40">
            <v>2.8458000000000001</v>
          </cell>
          <cell r="AY40">
            <v>4.9619999999999997</v>
          </cell>
          <cell r="AZ40">
            <v>3.4398</v>
          </cell>
          <cell r="BA40">
            <v>0.17230000000000001</v>
          </cell>
          <cell r="BB40">
            <v>0.49980000000000002</v>
          </cell>
          <cell r="BC40">
            <v>0.36530000000000001</v>
          </cell>
          <cell r="BD40">
            <v>0.27</v>
          </cell>
          <cell r="BE40">
            <v>0.189</v>
          </cell>
          <cell r="BF40">
            <v>0.13739999999999999</v>
          </cell>
          <cell r="BG40">
            <v>1.9300000000000001E-2</v>
          </cell>
          <cell r="BH40">
            <v>1.18E-2</v>
          </cell>
          <cell r="BI40">
            <v>8.4017999999999997</v>
          </cell>
          <cell r="BJ40">
            <v>13.1409</v>
          </cell>
        </row>
        <row r="47">
          <cell r="AV47">
            <v>63.3</v>
          </cell>
          <cell r="AX47">
            <v>2.1779999999999999</v>
          </cell>
          <cell r="AY47">
            <v>3.48</v>
          </cell>
          <cell r="AZ47">
            <v>1.78</v>
          </cell>
          <cell r="BA47">
            <v>0.255</v>
          </cell>
          <cell r="BB47">
            <v>0.25700000000000001</v>
          </cell>
          <cell r="BC47">
            <v>0.42</v>
          </cell>
          <cell r="BD47">
            <v>0.18</v>
          </cell>
          <cell r="BE47">
            <v>0.183</v>
          </cell>
          <cell r="BF47">
            <v>0.111</v>
          </cell>
          <cell r="BG47">
            <v>5.8000000000000003E-2</v>
          </cell>
          <cell r="BH47">
            <v>1.12E-2</v>
          </cell>
          <cell r="BI47">
            <v>5.26</v>
          </cell>
        </row>
        <row r="48">
          <cell r="AV48">
            <v>61.7</v>
          </cell>
          <cell r="AX48">
            <v>3.6469999999999998</v>
          </cell>
          <cell r="AY48">
            <v>2.9950000000000001</v>
          </cell>
          <cell r="AZ48">
            <v>1.84</v>
          </cell>
          <cell r="BA48">
            <v>0.13</v>
          </cell>
          <cell r="BB48">
            <v>0.14099999999999999</v>
          </cell>
          <cell r="BC48">
            <v>0.373</v>
          </cell>
          <cell r="BD48">
            <v>0.157</v>
          </cell>
          <cell r="BE48">
            <v>0.14649999999999999</v>
          </cell>
          <cell r="BF48">
            <v>0.1087</v>
          </cell>
          <cell r="BG48">
            <v>2.5999999999999999E-2</v>
          </cell>
          <cell r="BI48">
            <v>4.835</v>
          </cell>
        </row>
        <row r="49">
          <cell r="AV49">
            <v>56</v>
          </cell>
          <cell r="AX49">
            <v>3.0026999999999999</v>
          </cell>
          <cell r="AY49">
            <v>4.9656000000000002</v>
          </cell>
          <cell r="AZ49">
            <v>1.3939999999999999</v>
          </cell>
          <cell r="BA49">
            <v>0.16120000000000001</v>
          </cell>
          <cell r="BB49">
            <v>0.3251</v>
          </cell>
          <cell r="BC49">
            <v>0.36380000000000001</v>
          </cell>
          <cell r="BE49">
            <v>0.15570000000000001</v>
          </cell>
          <cell r="BF49">
            <v>9.7699999999999995E-2</v>
          </cell>
          <cell r="BG49">
            <v>2.6599999999999999E-2</v>
          </cell>
          <cell r="BH49">
            <v>5.7000000000000002E-3</v>
          </cell>
          <cell r="BI49">
            <v>6.3596000000000004</v>
          </cell>
        </row>
        <row r="50">
          <cell r="AV50">
            <v>53.1</v>
          </cell>
          <cell r="AX50">
            <v>2.1499000000000001</v>
          </cell>
          <cell r="AY50">
            <v>3.5956999999999999</v>
          </cell>
          <cell r="AZ50">
            <v>1.3044</v>
          </cell>
          <cell r="BA50">
            <v>0.1249</v>
          </cell>
          <cell r="BB50">
            <v>0.31640000000000001</v>
          </cell>
          <cell r="BC50">
            <v>0.33439999999999998</v>
          </cell>
          <cell r="BD50">
            <v>0.2079</v>
          </cell>
          <cell r="BE50">
            <v>0.1323</v>
          </cell>
          <cell r="BF50">
            <v>8.7800000000000003E-2</v>
          </cell>
          <cell r="BG50">
            <v>2.2499999999999999E-2</v>
          </cell>
          <cell r="BH50">
            <v>6.4000000000000003E-3</v>
          </cell>
          <cell r="BI50">
            <v>4.9001000000000001</v>
          </cell>
        </row>
        <row r="51">
          <cell r="AV51">
            <v>60.9</v>
          </cell>
          <cell r="AX51">
            <v>2.8504999999999998</v>
          </cell>
          <cell r="AY51">
            <v>4.8834</v>
          </cell>
          <cell r="AZ51">
            <v>1.8148</v>
          </cell>
          <cell r="BA51">
            <v>0.19400000000000001</v>
          </cell>
          <cell r="BB51">
            <v>0.25040000000000001</v>
          </cell>
          <cell r="BC51">
            <v>0.33100000000000002</v>
          </cell>
          <cell r="BD51">
            <v>0.2155</v>
          </cell>
          <cell r="BE51">
            <v>0.14599999999999999</v>
          </cell>
          <cell r="BF51">
            <v>9.4899999999999998E-2</v>
          </cell>
          <cell r="BG51">
            <v>2.58E-2</v>
          </cell>
          <cell r="BH51">
            <v>6.0000000000000001E-3</v>
          </cell>
          <cell r="BI51">
            <v>6.6981999999999999</v>
          </cell>
        </row>
        <row r="52">
          <cell r="AV52">
            <v>60</v>
          </cell>
          <cell r="AX52">
            <v>2.6307999999999998</v>
          </cell>
          <cell r="AY52">
            <v>4.9444999999999997</v>
          </cell>
          <cell r="AZ52">
            <v>1.6773</v>
          </cell>
          <cell r="BA52">
            <v>0.18090000000000001</v>
          </cell>
          <cell r="BB52">
            <v>0.3513</v>
          </cell>
          <cell r="BC52">
            <v>0.37619999999999998</v>
          </cell>
          <cell r="BE52">
            <v>0.15260000000000001</v>
          </cell>
          <cell r="BF52">
            <v>9.9599999999999994E-2</v>
          </cell>
          <cell r="BG52">
            <v>3.9E-2</v>
          </cell>
          <cell r="BH52">
            <v>7.9000000000000008E-3</v>
          </cell>
          <cell r="BI52">
            <v>6.6217999999999995</v>
          </cell>
          <cell r="BJ52">
            <v>14.1805</v>
          </cell>
        </row>
        <row r="53">
          <cell r="AV53">
            <v>63.3</v>
          </cell>
          <cell r="AX53">
            <v>2.802</v>
          </cell>
          <cell r="AY53">
            <v>4.4794</v>
          </cell>
          <cell r="AZ53">
            <v>2.0333000000000001</v>
          </cell>
          <cell r="BA53">
            <v>0.1822</v>
          </cell>
          <cell r="BB53">
            <v>0.32269999999999999</v>
          </cell>
          <cell r="BC53">
            <v>0.35439999999999999</v>
          </cell>
          <cell r="BD53">
            <v>0.2823</v>
          </cell>
          <cell r="BE53">
            <v>0.189</v>
          </cell>
          <cell r="BF53">
            <v>0.1212</v>
          </cell>
          <cell r="BG53">
            <v>3.2399999999999998E-2</v>
          </cell>
          <cell r="BH53">
            <v>8.8999999999999999E-3</v>
          </cell>
          <cell r="BI53">
            <v>6.5127000000000006</v>
          </cell>
          <cell r="BJ53">
            <v>12.324999999999999</v>
          </cell>
        </row>
        <row r="54">
          <cell r="AV54">
            <v>64.7</v>
          </cell>
          <cell r="AX54">
            <v>2.9693999999999998</v>
          </cell>
          <cell r="AY54">
            <v>5.3593000000000002</v>
          </cell>
          <cell r="AZ54">
            <v>1.9982</v>
          </cell>
          <cell r="BA54">
            <v>0.1132</v>
          </cell>
          <cell r="BB54">
            <v>0.3468</v>
          </cell>
          <cell r="BC54">
            <v>0.35680000000000001</v>
          </cell>
          <cell r="BD54">
            <v>0.26169999999999999</v>
          </cell>
          <cell r="BE54">
            <v>0.16020000000000001</v>
          </cell>
          <cell r="BF54">
            <v>0.1017</v>
          </cell>
          <cell r="BG54">
            <v>3.8800000000000001E-2</v>
          </cell>
          <cell r="BH54">
            <v>1.4999999999999999E-2</v>
          </cell>
          <cell r="BI54">
            <v>7.3574999999999999</v>
          </cell>
          <cell r="BJ54">
            <v>11.878399999999999</v>
          </cell>
        </row>
        <row r="55">
          <cell r="AV55">
            <v>67</v>
          </cell>
          <cell r="AX55">
            <v>3.7570999999999999</v>
          </cell>
          <cell r="AY55">
            <v>4.3632999999999997</v>
          </cell>
          <cell r="AZ55">
            <v>1.4815</v>
          </cell>
          <cell r="BA55">
            <v>8.0199999999999994E-2</v>
          </cell>
          <cell r="BB55">
            <v>0.32979999999999998</v>
          </cell>
          <cell r="BC55">
            <v>0.39179999999999998</v>
          </cell>
          <cell r="BD55">
            <v>0.22689999999999999</v>
          </cell>
          <cell r="BE55">
            <v>0.1711</v>
          </cell>
          <cell r="BF55">
            <v>0.1056</v>
          </cell>
          <cell r="BG55">
            <v>3.6299999999999999E-2</v>
          </cell>
          <cell r="BH55">
            <v>1.2800000000000001E-2</v>
          </cell>
          <cell r="BI55">
            <v>5.8447999999999993</v>
          </cell>
          <cell r="BJ55">
            <v>12.767300000000001</v>
          </cell>
        </row>
        <row r="56">
          <cell r="AV56">
            <v>64.599999999999994</v>
          </cell>
          <cell r="AX56">
            <v>3.9352999999999998</v>
          </cell>
          <cell r="AY56">
            <v>1.9943</v>
          </cell>
          <cell r="AZ56">
            <v>4.1574</v>
          </cell>
          <cell r="BA56">
            <v>0.1009</v>
          </cell>
          <cell r="BB56">
            <v>0.41839999999999999</v>
          </cell>
          <cell r="BC56">
            <v>0.38450000000000001</v>
          </cell>
          <cell r="BD56">
            <v>0.24210000000000001</v>
          </cell>
          <cell r="BE56">
            <v>0.16439999999999999</v>
          </cell>
          <cell r="BG56">
            <v>2.35E-2</v>
          </cell>
          <cell r="BH56">
            <v>8.5000000000000006E-3</v>
          </cell>
          <cell r="BI56">
            <v>6.1516999999999999</v>
          </cell>
          <cell r="BJ56">
            <v>14.100099999999999</v>
          </cell>
        </row>
        <row r="57">
          <cell r="AV57">
            <v>71.8</v>
          </cell>
          <cell r="AX57">
            <v>4.3055000000000003</v>
          </cell>
          <cell r="AY57">
            <v>4.34</v>
          </cell>
          <cell r="AZ57">
            <v>1.7532000000000001</v>
          </cell>
          <cell r="BA57">
            <v>6.0999999999999999E-2</v>
          </cell>
          <cell r="BB57">
            <v>0.2676</v>
          </cell>
          <cell r="BC57">
            <v>0.42099999999999999</v>
          </cell>
          <cell r="BD57">
            <v>0.27139999999999997</v>
          </cell>
          <cell r="BE57">
            <v>0.17519999999999999</v>
          </cell>
          <cell r="BF57">
            <v>0.1182</v>
          </cell>
          <cell r="BG57">
            <v>3.1199999999999999E-2</v>
          </cell>
          <cell r="BH57">
            <v>1.41E-2</v>
          </cell>
          <cell r="BI57">
            <v>6.0931999999999995</v>
          </cell>
          <cell r="BJ57">
            <v>17.563800000000001</v>
          </cell>
        </row>
        <row r="58">
          <cell r="AV58">
            <v>66.400000000000006</v>
          </cell>
          <cell r="AX58">
            <v>3.0764999999999998</v>
          </cell>
          <cell r="AY58">
            <v>3.8298000000000001</v>
          </cell>
          <cell r="AZ58">
            <v>1.3247</v>
          </cell>
          <cell r="BA58">
            <v>9.0999999999999998E-2</v>
          </cell>
          <cell r="BB58">
            <v>0.35120000000000001</v>
          </cell>
          <cell r="BC58">
            <v>0.39269999999999999</v>
          </cell>
          <cell r="BD58">
            <v>0.22939999999999999</v>
          </cell>
          <cell r="BE58">
            <v>0.14050000000000001</v>
          </cell>
          <cell r="BF58">
            <v>9.9400000000000002E-2</v>
          </cell>
          <cell r="BG58">
            <v>2.3900000000000001E-2</v>
          </cell>
          <cell r="BH58">
            <v>1.2800000000000001E-2</v>
          </cell>
          <cell r="BI58">
            <v>5.1545000000000005</v>
          </cell>
          <cell r="BJ58">
            <v>17.0276</v>
          </cell>
        </row>
        <row r="59">
          <cell r="AV59">
            <v>65.7</v>
          </cell>
          <cell r="AX59">
            <v>3.5167999999999999</v>
          </cell>
          <cell r="AY59">
            <v>4.3025000000000002</v>
          </cell>
          <cell r="AZ59">
            <v>2.0834000000000001</v>
          </cell>
          <cell r="BA59">
            <v>0.1726</v>
          </cell>
          <cell r="BB59">
            <v>0.31769999999999998</v>
          </cell>
          <cell r="BC59">
            <v>0.41739999999999999</v>
          </cell>
          <cell r="BD59">
            <v>0.26119999999999999</v>
          </cell>
          <cell r="BE59">
            <v>0.1656</v>
          </cell>
          <cell r="BF59">
            <v>0.10050000000000001</v>
          </cell>
          <cell r="BG59">
            <v>4.3499999999999997E-2</v>
          </cell>
          <cell r="BH59">
            <v>1.38E-2</v>
          </cell>
          <cell r="BI59">
            <v>6.3859000000000004</v>
          </cell>
          <cell r="BJ59">
            <v>15.2514</v>
          </cell>
        </row>
        <row r="60">
          <cell r="AV60">
            <v>63</v>
          </cell>
          <cell r="AX60">
            <v>5.2671999999999999</v>
          </cell>
          <cell r="AY60">
            <v>1.4339999999999999</v>
          </cell>
          <cell r="AZ60">
            <v>1.3861000000000001</v>
          </cell>
          <cell r="BA60">
            <v>0.1162</v>
          </cell>
          <cell r="BB60">
            <v>0.26240000000000002</v>
          </cell>
          <cell r="BC60">
            <v>0.45679999999999998</v>
          </cell>
          <cell r="BD60">
            <v>0.27839999999999998</v>
          </cell>
          <cell r="BE60">
            <v>0.17019999999999999</v>
          </cell>
          <cell r="BF60">
            <v>0.1201</v>
          </cell>
          <cell r="BG60">
            <v>2.41E-2</v>
          </cell>
          <cell r="BI60">
            <v>2.8201000000000001</v>
          </cell>
          <cell r="BJ60">
            <v>11.816700000000001</v>
          </cell>
        </row>
        <row r="61">
          <cell r="AV61">
            <v>66.099999999999994</v>
          </cell>
          <cell r="AX61">
            <v>5.0991</v>
          </cell>
          <cell r="AY61">
            <v>1.9097</v>
          </cell>
          <cell r="AZ61">
            <v>1.4282999999999999</v>
          </cell>
          <cell r="BA61">
            <v>0.1525</v>
          </cell>
          <cell r="BB61">
            <v>0.41</v>
          </cell>
          <cell r="BC61">
            <v>0.46250000000000002</v>
          </cell>
          <cell r="BD61">
            <v>0.28720000000000001</v>
          </cell>
          <cell r="BE61">
            <v>0.17519999999999999</v>
          </cell>
          <cell r="BF61">
            <v>0.12</v>
          </cell>
          <cell r="BG61">
            <v>2.7E-2</v>
          </cell>
          <cell r="BH61">
            <v>1.8599999999999998E-2</v>
          </cell>
          <cell r="BI61">
            <v>3.3380000000000001</v>
          </cell>
          <cell r="BJ61">
            <v>11.848699999999999</v>
          </cell>
        </row>
        <row r="83">
          <cell r="AV83">
            <v>68.7</v>
          </cell>
          <cell r="AX83">
            <v>36.098981077147016</v>
          </cell>
          <cell r="AY83">
            <v>71.324599708879191</v>
          </cell>
          <cell r="AZ83">
            <v>37.991266375545848</v>
          </cell>
          <cell r="BA83">
            <v>4.104803493449781</v>
          </cell>
          <cell r="BB83">
            <v>3.1441048034934496</v>
          </cell>
          <cell r="BC83">
            <v>6.2882096069868991</v>
          </cell>
          <cell r="BD83">
            <v>2.7219796215429404</v>
          </cell>
          <cell r="BE83">
            <v>2.5764192139737987</v>
          </cell>
          <cell r="BF83">
            <v>1.2634643377001455</v>
          </cell>
          <cell r="BG83">
            <v>0.56768558951965065</v>
          </cell>
          <cell r="BH83">
            <v>0.25618631732168851</v>
          </cell>
          <cell r="BI83">
            <v>109.31586608442504</v>
          </cell>
        </row>
        <row r="85">
          <cell r="AV85">
            <v>61</v>
          </cell>
          <cell r="AX85">
            <v>35.901639344262293</v>
          </cell>
          <cell r="AY85">
            <v>109.88032786885246</v>
          </cell>
          <cell r="AZ85">
            <v>35.967213114754102</v>
          </cell>
          <cell r="BA85">
            <v>3.3770491803278686</v>
          </cell>
          <cell r="BB85">
            <v>8.9508196721311482</v>
          </cell>
          <cell r="BC85">
            <v>8.5245901639344268</v>
          </cell>
          <cell r="BD85">
            <v>3.5573770491803276</v>
          </cell>
          <cell r="BE85">
            <v>3.2049180327868854</v>
          </cell>
          <cell r="BF85">
            <v>1.8147540983606558</v>
          </cell>
          <cell r="BG85">
            <v>0.58360655737704925</v>
          </cell>
          <cell r="BH85">
            <v>0.21311475409836064</v>
          </cell>
          <cell r="BI85">
            <v>145.84754098360656</v>
          </cell>
        </row>
        <row r="86">
          <cell r="AV86">
            <v>54.6</v>
          </cell>
          <cell r="AX86">
            <v>48.553113553113548</v>
          </cell>
          <cell r="AY86">
            <v>71.152014652014657</v>
          </cell>
          <cell r="AZ86">
            <v>30.586080586080584</v>
          </cell>
          <cell r="BA86">
            <v>1.2380952380952379</v>
          </cell>
          <cell r="BB86">
            <v>6.7948717948717947</v>
          </cell>
          <cell r="BC86">
            <v>6.9047619047619051</v>
          </cell>
          <cell r="BD86">
            <v>4.3223443223443221</v>
          </cell>
          <cell r="BE86">
            <v>2.4981684981684982</v>
          </cell>
          <cell r="BF86">
            <v>1.8095238095238095</v>
          </cell>
          <cell r="BG86">
            <v>0.51831501831501836</v>
          </cell>
          <cell r="BH86">
            <v>6.5934065934065922E-2</v>
          </cell>
          <cell r="BI86">
            <v>101.73809523809524</v>
          </cell>
        </row>
        <row r="87">
          <cell r="AV87">
            <v>58.2</v>
          </cell>
          <cell r="AX87">
            <v>40.656357388316145</v>
          </cell>
          <cell r="AY87">
            <v>105.75773195876289</v>
          </cell>
          <cell r="AZ87">
            <v>28.718213058419241</v>
          </cell>
          <cell r="BA87">
            <v>1.536082474226804</v>
          </cell>
          <cell r="BB87">
            <v>7.5017182130584192</v>
          </cell>
          <cell r="BC87">
            <v>5.9398625429553267</v>
          </cell>
          <cell r="BD87">
            <v>4.5979381443298974</v>
          </cell>
          <cell r="BE87">
            <v>2.6374570446735395</v>
          </cell>
          <cell r="BF87">
            <v>1.6374570446735393</v>
          </cell>
          <cell r="BG87">
            <v>0.63230240549828176</v>
          </cell>
          <cell r="BH87">
            <v>0.27319587628865982</v>
          </cell>
          <cell r="BI87">
            <v>134.47594501718214</v>
          </cell>
        </row>
        <row r="88">
          <cell r="AV88">
            <v>65.7</v>
          </cell>
          <cell r="AX88">
            <v>38.668188736681891</v>
          </cell>
          <cell r="AY88">
            <v>111.42313546423135</v>
          </cell>
          <cell r="AZ88">
            <v>32.32115677321157</v>
          </cell>
          <cell r="BA88">
            <v>1.2602739726027397</v>
          </cell>
          <cell r="BB88">
            <v>5.7777777777777777</v>
          </cell>
          <cell r="BC88">
            <v>5.9162861491628602</v>
          </cell>
          <cell r="BD88">
            <v>4.3044140030441396</v>
          </cell>
          <cell r="BE88">
            <v>2.6423135464231353</v>
          </cell>
          <cell r="BF88">
            <v>1.7382039573820396</v>
          </cell>
          <cell r="BG88">
            <v>0.53272450532724502</v>
          </cell>
          <cell r="BH88">
            <v>0.17960426179604261</v>
          </cell>
          <cell r="BI88">
            <v>143.74429223744289</v>
          </cell>
        </row>
        <row r="89">
          <cell r="AV89">
            <v>60.1</v>
          </cell>
          <cell r="AX89">
            <v>52.818635607321127</v>
          </cell>
          <cell r="AY89">
            <v>17.703826955074877</v>
          </cell>
          <cell r="AZ89">
            <v>108.68053244592346</v>
          </cell>
          <cell r="BA89">
            <v>0.23410981697171379</v>
          </cell>
          <cell r="BB89">
            <v>5.2312811980033285</v>
          </cell>
          <cell r="BC89">
            <v>6.1680532445923451</v>
          </cell>
          <cell r="BD89">
            <v>4.3144758735440929</v>
          </cell>
          <cell r="BE89">
            <v>2.7454242928452577</v>
          </cell>
          <cell r="BF89">
            <v>1.7554076539101495</v>
          </cell>
          <cell r="BG89">
            <v>0.54076539101497512</v>
          </cell>
          <cell r="BH89">
            <v>0.16472545757071549</v>
          </cell>
          <cell r="BI89">
            <v>126.38435940099832</v>
          </cell>
          <cell r="BJ89">
            <v>164.84359400998335</v>
          </cell>
        </row>
        <row r="90">
          <cell r="AV90">
            <v>63.7</v>
          </cell>
          <cell r="AX90">
            <v>57.962323390894817</v>
          </cell>
          <cell r="AY90">
            <v>32.543171114599687</v>
          </cell>
          <cell r="AZ90">
            <v>74.202511773940344</v>
          </cell>
          <cell r="BA90">
            <v>1.5494505494505493</v>
          </cell>
          <cell r="BB90">
            <v>6.1773940345368921</v>
          </cell>
          <cell r="BC90">
            <v>5.2951334379905797</v>
          </cell>
          <cell r="BD90">
            <v>4.1522762951334382</v>
          </cell>
          <cell r="BE90">
            <v>2.6499215070643638</v>
          </cell>
          <cell r="BF90">
            <v>1.8524332810047095</v>
          </cell>
          <cell r="BG90">
            <v>0.55259026687598123</v>
          </cell>
          <cell r="BH90">
            <v>0.23704866562009419</v>
          </cell>
          <cell r="BI90">
            <v>106.74568288854003</v>
          </cell>
          <cell r="BJ90">
            <v>164.64992150706436</v>
          </cell>
        </row>
        <row r="91">
          <cell r="AV91">
            <v>66.8</v>
          </cell>
          <cell r="AX91">
            <v>33.17664670658683</v>
          </cell>
          <cell r="AY91">
            <v>75.808383233532936</v>
          </cell>
          <cell r="AZ91">
            <v>23.299401197604791</v>
          </cell>
          <cell r="BA91">
            <v>1.441616766467066</v>
          </cell>
          <cell r="BB91">
            <v>6.0703592814371259</v>
          </cell>
          <cell r="BC91">
            <v>6.7140718562874255</v>
          </cell>
          <cell r="BD91">
            <v>3.2544910179640723</v>
          </cell>
          <cell r="BE91">
            <v>3.5598802395209583</v>
          </cell>
          <cell r="BF91">
            <v>2.272455089820359</v>
          </cell>
          <cell r="BG91">
            <v>0.58982035928143706</v>
          </cell>
          <cell r="BH91">
            <v>0.1497005988023952</v>
          </cell>
          <cell r="BI91">
            <v>99.107784431137731</v>
          </cell>
          <cell r="BJ91">
            <v>202.56736526946108</v>
          </cell>
        </row>
        <row r="92">
          <cell r="AV92">
            <v>68.5</v>
          </cell>
          <cell r="AX92">
            <v>38.621897810218975</v>
          </cell>
          <cell r="AY92">
            <v>72.522627737226287</v>
          </cell>
          <cell r="AZ92">
            <v>31.116788321167885</v>
          </cell>
          <cell r="BA92">
            <v>1.3708029197080291</v>
          </cell>
          <cell r="BB92">
            <v>5.0861313868613136</v>
          </cell>
          <cell r="BC92">
            <v>7.2700729927007295</v>
          </cell>
          <cell r="BD92">
            <v>3.0656934306569341</v>
          </cell>
          <cell r="BE92">
            <v>2.7197080291970801</v>
          </cell>
          <cell r="BF92">
            <v>1.8992700729927006</v>
          </cell>
          <cell r="BG92">
            <v>0.48613138686131391</v>
          </cell>
          <cell r="BH92">
            <v>0.21751824817518248</v>
          </cell>
          <cell r="BI92">
            <v>103.63941605839416</v>
          </cell>
          <cell r="BJ92">
            <v>203.89927007299272</v>
          </cell>
        </row>
        <row r="93">
          <cell r="AV93">
            <v>58.6</v>
          </cell>
          <cell r="AX93">
            <v>40.145051194539249</v>
          </cell>
          <cell r="AY93">
            <v>79.382252559726965</v>
          </cell>
          <cell r="AZ93">
            <v>22.232081911262799</v>
          </cell>
          <cell r="BA93">
            <v>1.7798634812286689</v>
          </cell>
          <cell r="BB93">
            <v>6.1501706484641634</v>
          </cell>
          <cell r="BC93">
            <v>7.2559726962457338</v>
          </cell>
          <cell r="BD93">
            <v>3.4863481228668944</v>
          </cell>
          <cell r="BE93">
            <v>2.5972696245733786</v>
          </cell>
          <cell r="BF93">
            <v>2.0085324232081909</v>
          </cell>
          <cell r="BG93">
            <v>0.29180887372013653</v>
          </cell>
          <cell r="BH93">
            <v>0.24232081911262798</v>
          </cell>
          <cell r="BI93">
            <v>101.61433447098975</v>
          </cell>
          <cell r="BJ93">
            <v>199.96075085324233</v>
          </cell>
        </row>
        <row r="94">
          <cell r="AV94">
            <v>68.599999999999994</v>
          </cell>
          <cell r="AX94">
            <v>41.639941690962097</v>
          </cell>
          <cell r="AY94">
            <v>65.208454810495624</v>
          </cell>
          <cell r="AZ94">
            <v>30.179300291545193</v>
          </cell>
          <cell r="BA94">
            <v>1.1967930029154519</v>
          </cell>
          <cell r="BB94">
            <v>5.9664723032069968</v>
          </cell>
          <cell r="BC94">
            <v>6.2011661807580181</v>
          </cell>
          <cell r="BD94">
            <v>3.581632653061225</v>
          </cell>
          <cell r="BE94">
            <v>2.9023323615160352</v>
          </cell>
          <cell r="BF94">
            <v>1.7857142857142858</v>
          </cell>
          <cell r="BG94">
            <v>0.3994169096209913</v>
          </cell>
          <cell r="BH94">
            <v>0.31049562682215742</v>
          </cell>
          <cell r="BI94">
            <v>95.387755102040828</v>
          </cell>
          <cell r="BJ94">
            <v>221.75364431486884</v>
          </cell>
        </row>
        <row r="101">
          <cell r="AV101">
            <v>71.7</v>
          </cell>
          <cell r="AX101">
            <v>14.881450488145047</v>
          </cell>
          <cell r="AY101">
            <v>75.63179916317992</v>
          </cell>
          <cell r="AZ101">
            <v>22.304044630404459</v>
          </cell>
          <cell r="BA101">
            <v>0.53277545327754527</v>
          </cell>
          <cell r="BB101">
            <v>2.7294281729428174</v>
          </cell>
          <cell r="BC101">
            <v>6.864714086471408</v>
          </cell>
          <cell r="BD101">
            <v>2.7935843793584381</v>
          </cell>
          <cell r="BE101">
            <v>2.4449093444909344</v>
          </cell>
          <cell r="BF101">
            <v>1.7391910739191074</v>
          </cell>
          <cell r="BG101">
            <v>0.35564853556485349</v>
          </cell>
          <cell r="BH101">
            <v>0.1520223152022315</v>
          </cell>
          <cell r="BI101">
            <v>97.935843793584354</v>
          </cell>
        </row>
        <row r="103">
          <cell r="AV103">
            <v>68.2</v>
          </cell>
          <cell r="AX103">
            <v>53.782991202346039</v>
          </cell>
          <cell r="AY103">
            <v>72.884164222873906</v>
          </cell>
          <cell r="AZ103">
            <v>33.461876832844574</v>
          </cell>
          <cell r="BA103">
            <v>1.8914956011730204</v>
          </cell>
          <cell r="BB103">
            <v>4.687683284457477</v>
          </cell>
          <cell r="BC103">
            <v>7.2434017595307916</v>
          </cell>
          <cell r="BD103">
            <v>3.9090909090909087</v>
          </cell>
          <cell r="BE103">
            <v>2.4516129032258065</v>
          </cell>
          <cell r="BF103">
            <v>1.8797653958944283</v>
          </cell>
          <cell r="BG103">
            <v>0.3973607038123167</v>
          </cell>
          <cell r="BH103">
            <v>0.1466275659824047</v>
          </cell>
          <cell r="BI103">
            <v>106.34604105571846</v>
          </cell>
        </row>
        <row r="104">
          <cell r="AV104">
            <v>54.9</v>
          </cell>
          <cell r="AX104">
            <v>35.027322404371581</v>
          </cell>
          <cell r="AY104">
            <v>71.715846994535525</v>
          </cell>
          <cell r="AZ104">
            <v>25.795992714025498</v>
          </cell>
          <cell r="BA104">
            <v>4.5701275045537342</v>
          </cell>
          <cell r="BB104">
            <v>5.7941712204007292</v>
          </cell>
          <cell r="BC104">
            <v>5.7249544626593813</v>
          </cell>
          <cell r="BD104">
            <v>4.3041894353369763</v>
          </cell>
          <cell r="BE104">
            <v>2.7540983606557381</v>
          </cell>
          <cell r="BF104">
            <v>1.970856102003643</v>
          </cell>
          <cell r="BG104">
            <v>0.73406193078324233</v>
          </cell>
          <cell r="BH104">
            <v>0.14025500910746813</v>
          </cell>
          <cell r="BI104">
            <v>97.511839708561013</v>
          </cell>
        </row>
        <row r="105">
          <cell r="AV105">
            <v>64.8</v>
          </cell>
          <cell r="AX105">
            <v>34.629629629629633</v>
          </cell>
          <cell r="AY105">
            <v>78.788580246913583</v>
          </cell>
          <cell r="AZ105">
            <v>45.91512345679012</v>
          </cell>
          <cell r="BA105">
            <v>2.967592592592593</v>
          </cell>
          <cell r="BB105">
            <v>8.4645061728395063</v>
          </cell>
          <cell r="BC105">
            <v>6.5478395061728403</v>
          </cell>
          <cell r="BD105">
            <v>3.6203703703703707</v>
          </cell>
          <cell r="BE105">
            <v>2.8317901234567904</v>
          </cell>
          <cell r="BF105">
            <v>2.0061728395061729</v>
          </cell>
          <cell r="BG105">
            <v>0.43981481481481488</v>
          </cell>
          <cell r="BH105">
            <v>0.13734567901234568</v>
          </cell>
          <cell r="BI105">
            <v>124.70370370370371</v>
          </cell>
        </row>
        <row r="106">
          <cell r="AV106">
            <v>63.6</v>
          </cell>
          <cell r="AX106">
            <v>38.317610062893081</v>
          </cell>
          <cell r="AY106">
            <v>68.772012578616341</v>
          </cell>
          <cell r="AZ106">
            <v>28.49685534591195</v>
          </cell>
          <cell r="BA106">
            <v>3.7893081761006289</v>
          </cell>
          <cell r="BB106">
            <v>7.7515723270440242</v>
          </cell>
          <cell r="BC106">
            <v>6.3616352201257866</v>
          </cell>
          <cell r="BD106">
            <v>3.4072327044025155</v>
          </cell>
          <cell r="BE106">
            <v>3.2578616352201255</v>
          </cell>
          <cell r="BF106">
            <v>1.9056603773584906</v>
          </cell>
          <cell r="BG106">
            <v>0.73427672955974843</v>
          </cell>
          <cell r="BH106">
            <v>0.30031446540880502</v>
          </cell>
          <cell r="BI106">
            <v>97.268867924528294</v>
          </cell>
        </row>
        <row r="107">
          <cell r="AV107">
            <v>73.8</v>
          </cell>
          <cell r="AX107">
            <v>50.108401084010843</v>
          </cell>
          <cell r="AY107">
            <v>69.434959349593498</v>
          </cell>
          <cell r="AZ107">
            <v>28.443089430894311</v>
          </cell>
          <cell r="BA107">
            <v>3.9281842818428188</v>
          </cell>
          <cell r="BB107">
            <v>7.5582655826558263</v>
          </cell>
          <cell r="BC107">
            <v>5.4281842818428192</v>
          </cell>
          <cell r="BD107">
            <v>3.8102981029810303</v>
          </cell>
          <cell r="BE107">
            <v>2.4796747967479673</v>
          </cell>
          <cell r="BF107">
            <v>1.761517615176152</v>
          </cell>
          <cell r="BG107">
            <v>0.47018970189701903</v>
          </cell>
          <cell r="BH107">
            <v>0.10704607046070462</v>
          </cell>
          <cell r="BI107">
            <v>97.878048780487802</v>
          </cell>
        </row>
        <row r="108">
          <cell r="AV108">
            <v>74.900000000000006</v>
          </cell>
          <cell r="AX108">
            <v>28.280373831775698</v>
          </cell>
          <cell r="AY108">
            <v>47.405874499332434</v>
          </cell>
          <cell r="AZ108">
            <v>25.421895861148194</v>
          </cell>
          <cell r="BA108">
            <v>1.3618157543391187</v>
          </cell>
          <cell r="BB108">
            <v>2.7249666221628837</v>
          </cell>
          <cell r="BD108">
            <v>2.20694259012016</v>
          </cell>
          <cell r="BE108">
            <v>3.0854472630173566</v>
          </cell>
          <cell r="BF108">
            <v>1.7890520694259011</v>
          </cell>
          <cell r="BG108">
            <v>0.4646194926568758</v>
          </cell>
          <cell r="BH108">
            <v>0.18024032042723631</v>
          </cell>
          <cell r="BI108">
            <v>72.827770360480628</v>
          </cell>
        </row>
        <row r="109">
          <cell r="AV109">
            <v>63.3</v>
          </cell>
          <cell r="AX109">
            <v>39.740916271721957</v>
          </cell>
          <cell r="AY109">
            <v>71.612954186413901</v>
          </cell>
          <cell r="AZ109">
            <v>27.129541864139021</v>
          </cell>
          <cell r="BA109">
            <v>1.3112164296998421</v>
          </cell>
          <cell r="BB109">
            <v>5.5734597156398102</v>
          </cell>
          <cell r="BC109">
            <v>5.867298578199053</v>
          </cell>
          <cell r="BD109">
            <v>3.90521327014218</v>
          </cell>
          <cell r="BE109">
            <v>2.9668246445497632</v>
          </cell>
          <cell r="BF109">
            <v>1.8357030015797788</v>
          </cell>
          <cell r="BG109">
            <v>0.42022116903633494</v>
          </cell>
          <cell r="BH109">
            <v>0.18009478672985782</v>
          </cell>
          <cell r="BI109">
            <v>98.742496050552916</v>
          </cell>
          <cell r="BJ109">
            <v>218.61453396524487</v>
          </cell>
        </row>
        <row r="110">
          <cell r="AV110">
            <v>63.2</v>
          </cell>
          <cell r="AX110">
            <v>40.919303797468352</v>
          </cell>
          <cell r="AY110">
            <v>84.27215189873418</v>
          </cell>
          <cell r="AZ110">
            <v>33.477848101265828</v>
          </cell>
          <cell r="BA110">
            <v>1.0553797468354429</v>
          </cell>
          <cell r="BB110">
            <v>6.2515822784810124</v>
          </cell>
          <cell r="BC110">
            <v>5.6376582278481004</v>
          </cell>
          <cell r="BD110">
            <v>3.481012658227848</v>
          </cell>
          <cell r="BE110">
            <v>2.740506329113924</v>
          </cell>
          <cell r="BF110">
            <v>1.7816455696202531</v>
          </cell>
          <cell r="BG110">
            <v>0.53322784810126578</v>
          </cell>
          <cell r="BH110">
            <v>0.19620253164556961</v>
          </cell>
          <cell r="BI110">
            <v>117.75</v>
          </cell>
          <cell r="BJ110">
            <v>216.05696202531644</v>
          </cell>
        </row>
        <row r="111">
          <cell r="AV111">
            <v>67</v>
          </cell>
          <cell r="AX111">
            <v>42.634328358208954</v>
          </cell>
          <cell r="AY111">
            <v>41.134328358208954</v>
          </cell>
          <cell r="AZ111">
            <v>73.011940298507469</v>
          </cell>
          <cell r="BA111">
            <v>2.1626865671641791</v>
          </cell>
          <cell r="BB111">
            <v>7.4149253731343281</v>
          </cell>
          <cell r="BC111">
            <v>5.9597014925373131</v>
          </cell>
          <cell r="BD111">
            <v>3.9820895522388051</v>
          </cell>
          <cell r="BE111">
            <v>2.5850746268656715</v>
          </cell>
          <cell r="BF111">
            <v>1.9059701492537315</v>
          </cell>
          <cell r="BG111">
            <v>0.34328358208955223</v>
          </cell>
          <cell r="BH111">
            <v>0.16417910447761191</v>
          </cell>
          <cell r="BI111">
            <v>114.14626865671643</v>
          </cell>
          <cell r="BJ111">
            <v>191.47313432835819</v>
          </cell>
        </row>
        <row r="112">
          <cell r="AV112">
            <v>69.3</v>
          </cell>
          <cell r="AX112">
            <v>42.40981240981241</v>
          </cell>
          <cell r="AY112">
            <v>76.825396825396822</v>
          </cell>
          <cell r="AZ112">
            <v>30.339105339105338</v>
          </cell>
          <cell r="BA112">
            <v>2.0115440115440113</v>
          </cell>
          <cell r="BB112">
            <v>5.8311688311688323</v>
          </cell>
          <cell r="BC112">
            <v>5.6464646464646462</v>
          </cell>
          <cell r="BD112">
            <v>3.8369408369408373</v>
          </cell>
          <cell r="BE112">
            <v>2.5873015873015874</v>
          </cell>
          <cell r="BF112">
            <v>1.790764790764791</v>
          </cell>
          <cell r="BG112">
            <v>0.22077922077922077</v>
          </cell>
          <cell r="BH112">
            <v>0.10101010101010101</v>
          </cell>
          <cell r="BI112">
            <v>107.16450216450217</v>
          </cell>
          <cell r="BJ112">
            <v>201.18326118326118</v>
          </cell>
        </row>
        <row r="113">
          <cell r="AV113">
            <v>74.2</v>
          </cell>
          <cell r="AX113">
            <v>44.645552560646898</v>
          </cell>
          <cell r="AY113">
            <v>62.602425876010784</v>
          </cell>
          <cell r="AZ113">
            <v>45.392183288409704</v>
          </cell>
          <cell r="BA113">
            <v>1.9447439353099731</v>
          </cell>
          <cell r="BB113">
            <v>5.9097035040431267</v>
          </cell>
          <cell r="BC113">
            <v>5.6010781671159036</v>
          </cell>
          <cell r="BD113">
            <v>3.3908355795148246</v>
          </cell>
          <cell r="BE113">
            <v>2.5485175202156332</v>
          </cell>
          <cell r="BF113">
            <v>2.0175202156334229</v>
          </cell>
          <cell r="BG113">
            <v>0.14150943396226415</v>
          </cell>
          <cell r="BH113">
            <v>0.18328840970350402</v>
          </cell>
          <cell r="BI113">
            <v>107.9946091644205</v>
          </cell>
          <cell r="BJ113">
            <v>212.41105121293799</v>
          </cell>
        </row>
        <row r="114">
          <cell r="AV114">
            <v>72.2</v>
          </cell>
          <cell r="AX114">
            <v>39.415512465373965</v>
          </cell>
          <cell r="AY114">
            <v>68.725761772853176</v>
          </cell>
          <cell r="AZ114">
            <v>47.642659279778393</v>
          </cell>
          <cell r="BA114">
            <v>2.3864265927977839</v>
          </cell>
          <cell r="BB114">
            <v>6.9224376731301938</v>
          </cell>
          <cell r="BC114">
            <v>5.0595567867036015</v>
          </cell>
          <cell r="BD114">
            <v>3.7396121883656508</v>
          </cell>
          <cell r="BE114">
            <v>2.6177285318559558</v>
          </cell>
          <cell r="BF114">
            <v>1.9030470914127424</v>
          </cell>
          <cell r="BG114">
            <v>0.26731301939058172</v>
          </cell>
          <cell r="BH114">
            <v>0.16343490304709141</v>
          </cell>
          <cell r="BI114">
            <v>116.36842105263156</v>
          </cell>
          <cell r="BJ114">
            <v>182.00692520775624</v>
          </cell>
        </row>
        <row r="121">
          <cell r="AV121">
            <v>63.3</v>
          </cell>
          <cell r="AX121">
            <v>34.407582938388622</v>
          </cell>
          <cell r="AY121">
            <v>54.976303317535553</v>
          </cell>
          <cell r="AZ121">
            <v>28.120063191153239</v>
          </cell>
          <cell r="BA121">
            <v>4.028436018957346</v>
          </cell>
          <cell r="BB121">
            <v>4.0600315955766195</v>
          </cell>
          <cell r="BC121">
            <v>6.6350710900473935</v>
          </cell>
          <cell r="BD121">
            <v>2.8436018957345972</v>
          </cell>
          <cell r="BE121">
            <v>2.8909952606635074</v>
          </cell>
          <cell r="BF121">
            <v>1.7535545023696684</v>
          </cell>
          <cell r="BG121">
            <v>0.91627172195892592</v>
          </cell>
          <cell r="BH121">
            <v>0.17693522906793049</v>
          </cell>
          <cell r="BI121">
            <v>83.096366508688789</v>
          </cell>
        </row>
        <row r="122">
          <cell r="AV122">
            <v>61.7</v>
          </cell>
          <cell r="AX122">
            <v>59.108589951377624</v>
          </cell>
          <cell r="AY122">
            <v>48.541329011345219</v>
          </cell>
          <cell r="AZ122">
            <v>29.821717990275527</v>
          </cell>
          <cell r="BA122">
            <v>2.1069692058346843</v>
          </cell>
          <cell r="BB122">
            <v>2.2852512155591569</v>
          </cell>
          <cell r="BC122">
            <v>6.0453808752025928</v>
          </cell>
          <cell r="BD122">
            <v>2.5445705024311183</v>
          </cell>
          <cell r="BE122">
            <v>2.3743922204213939</v>
          </cell>
          <cell r="BF122">
            <v>1.7617504051863859</v>
          </cell>
          <cell r="BG122">
            <v>0.42139384116693679</v>
          </cell>
        </row>
        <row r="123">
          <cell r="AV123">
            <v>56</v>
          </cell>
          <cell r="AX123">
            <v>53.619642857142857</v>
          </cell>
          <cell r="AY123">
            <v>88.671428571428578</v>
          </cell>
          <cell r="AZ123">
            <v>24.892857142857139</v>
          </cell>
          <cell r="BA123">
            <v>2.8785714285714286</v>
          </cell>
          <cell r="BB123">
            <v>5.8053571428571429</v>
          </cell>
          <cell r="BC123">
            <v>6.496428571428571</v>
          </cell>
          <cell r="BE123">
            <v>2.780357142857143</v>
          </cell>
          <cell r="BF123">
            <v>1.7446428571428572</v>
          </cell>
          <cell r="BG123">
            <v>0.47499999999999998</v>
          </cell>
          <cell r="BH123">
            <v>0.10178571428571428</v>
          </cell>
          <cell r="BI123">
            <v>113.56428571428572</v>
          </cell>
        </row>
        <row r="124">
          <cell r="AV124">
            <v>53.1</v>
          </cell>
          <cell r="AX124">
            <v>40.487758945386069</v>
          </cell>
          <cell r="AY124">
            <v>67.715630885122408</v>
          </cell>
          <cell r="AZ124">
            <v>24.564971751412429</v>
          </cell>
          <cell r="BA124">
            <v>2.3521657250470809</v>
          </cell>
          <cell r="BB124">
            <v>5.9585687382297552</v>
          </cell>
          <cell r="BC124">
            <v>6.2975517890772119</v>
          </cell>
          <cell r="BD124">
            <v>3.9152542372881354</v>
          </cell>
          <cell r="BE124">
            <v>2.4915254237288136</v>
          </cell>
          <cell r="BF124">
            <v>1.6534839924670433</v>
          </cell>
          <cell r="BG124">
            <v>0.42372881355932202</v>
          </cell>
          <cell r="BH124">
            <v>0.12052730696798493</v>
          </cell>
          <cell r="BI124">
            <v>92.280602636534837</v>
          </cell>
        </row>
        <row r="125">
          <cell r="AV125">
            <v>60.9</v>
          </cell>
          <cell r="AX125">
            <v>46.806239737274218</v>
          </cell>
          <cell r="AY125">
            <v>80.187192118226605</v>
          </cell>
          <cell r="AZ125">
            <v>29.799671592775042</v>
          </cell>
          <cell r="BA125">
            <v>3.1855500821018063</v>
          </cell>
          <cell r="BB125">
            <v>4.111658456486043</v>
          </cell>
          <cell r="BC125">
            <v>5.4351395730706074</v>
          </cell>
          <cell r="BD125">
            <v>3.5385878489326763</v>
          </cell>
          <cell r="BE125">
            <v>2.3973727422003281</v>
          </cell>
          <cell r="BF125">
            <v>1.5582922824302134</v>
          </cell>
          <cell r="BG125">
            <v>0.42364532019704432</v>
          </cell>
          <cell r="BH125">
            <v>9.8522167487684734E-2</v>
          </cell>
          <cell r="BI125">
            <v>109.98686371100163</v>
          </cell>
        </row>
        <row r="126">
          <cell r="AV126">
            <v>60</v>
          </cell>
          <cell r="AX126">
            <v>43.846666666666664</v>
          </cell>
          <cell r="AY126">
            <v>82.408333333333331</v>
          </cell>
          <cell r="AZ126">
            <v>27.955000000000002</v>
          </cell>
          <cell r="BA126">
            <v>3.0149999999999997</v>
          </cell>
          <cell r="BB126">
            <v>5.8549999999999995</v>
          </cell>
          <cell r="BC126">
            <v>6.27</v>
          </cell>
          <cell r="BE126">
            <v>2.5433333333333334</v>
          </cell>
          <cell r="BF126">
            <v>1.6599999999999997</v>
          </cell>
          <cell r="BG126">
            <v>0.65</v>
          </cell>
          <cell r="BH126">
            <v>0.13166666666666668</v>
          </cell>
          <cell r="BI126">
            <v>110.36333333333333</v>
          </cell>
          <cell r="BJ126">
            <v>236.34166666666667</v>
          </cell>
        </row>
        <row r="127">
          <cell r="AV127">
            <v>63.3</v>
          </cell>
          <cell r="AX127">
            <v>44.265402843601898</v>
          </cell>
          <cell r="AY127">
            <v>70.764612954186418</v>
          </cell>
          <cell r="AZ127">
            <v>32.121642969984201</v>
          </cell>
          <cell r="BA127">
            <v>2.8783570300157977</v>
          </cell>
          <cell r="BB127">
            <v>5.0979462875197479</v>
          </cell>
          <cell r="BC127">
            <v>5.5987361769352297</v>
          </cell>
          <cell r="BD127">
            <v>4.4597156398104261</v>
          </cell>
          <cell r="BE127">
            <v>2.985781990521327</v>
          </cell>
          <cell r="BF127">
            <v>1.9146919431279623</v>
          </cell>
          <cell r="BG127">
            <v>0.51184834123222744</v>
          </cell>
          <cell r="BH127">
            <v>0.14060031595576619</v>
          </cell>
          <cell r="BI127">
            <v>102.88625592417063</v>
          </cell>
          <cell r="BJ127">
            <v>194.70774091627172</v>
          </cell>
        </row>
        <row r="128">
          <cell r="AV128">
            <v>64.7</v>
          </cell>
          <cell r="AX128">
            <v>45.894899536321475</v>
          </cell>
          <cell r="AY128">
            <v>82.833075734157646</v>
          </cell>
          <cell r="AZ128">
            <v>30.884080370942812</v>
          </cell>
          <cell r="BA128">
            <v>1.7496136012364758</v>
          </cell>
          <cell r="BB128">
            <v>5.3601236476043272</v>
          </cell>
          <cell r="BC128">
            <v>5.5146831530139098</v>
          </cell>
          <cell r="BD128">
            <v>4.0448222565687786</v>
          </cell>
          <cell r="BE128">
            <v>2.4760432766615148</v>
          </cell>
          <cell r="BF128">
            <v>1.5718701700154558</v>
          </cell>
          <cell r="BG128">
            <v>0.59969088098918089</v>
          </cell>
          <cell r="BH128">
            <v>0.23183925811437403</v>
          </cell>
          <cell r="BI128">
            <v>113.71715610510046</v>
          </cell>
          <cell r="BJ128">
            <v>183.5919629057187</v>
          </cell>
        </row>
        <row r="129">
          <cell r="AV129">
            <v>67</v>
          </cell>
          <cell r="AX129">
            <v>56.076119402985071</v>
          </cell>
          <cell r="AY129">
            <v>65.123880597014917</v>
          </cell>
          <cell r="AZ129">
            <v>22.111940298507463</v>
          </cell>
          <cell r="BA129">
            <v>1.1970149253731341</v>
          </cell>
          <cell r="BB129">
            <v>4.9223880597014924</v>
          </cell>
          <cell r="BC129">
            <v>5.8477611940298502</v>
          </cell>
          <cell r="BD129">
            <v>3.3865671641791044</v>
          </cell>
          <cell r="BE129">
            <v>2.553731343283582</v>
          </cell>
          <cell r="BF129">
            <v>1.5761194029850745</v>
          </cell>
          <cell r="BG129">
            <v>0.54179104477611939</v>
          </cell>
          <cell r="BH129">
            <v>0.19104477611940301</v>
          </cell>
          <cell r="BI129">
            <v>87.23582089552238</v>
          </cell>
          <cell r="BJ129">
            <v>190.55671641791045</v>
          </cell>
        </row>
        <row r="130">
          <cell r="AV130">
            <v>64.599999999999994</v>
          </cell>
          <cell r="AX130">
            <v>60.917956656346753</v>
          </cell>
          <cell r="AY130">
            <v>30.871517027863778</v>
          </cell>
          <cell r="AZ130">
            <v>64.356037151702793</v>
          </cell>
          <cell r="BA130">
            <v>1.5619195046439631</v>
          </cell>
          <cell r="BB130">
            <v>6.4767801857585141</v>
          </cell>
          <cell r="BC130">
            <v>5.9520123839009296</v>
          </cell>
          <cell r="BD130">
            <v>3.7476780185758516</v>
          </cell>
          <cell r="BE130">
            <v>2.5448916408668731</v>
          </cell>
          <cell r="BG130">
            <v>0.36377708978328177</v>
          </cell>
          <cell r="BH130">
            <v>0.13157894736842107</v>
          </cell>
          <cell r="BI130">
            <v>95.227554179566582</v>
          </cell>
          <cell r="BJ130">
            <v>218.26780185758514</v>
          </cell>
        </row>
        <row r="131">
          <cell r="AV131">
            <v>71.8</v>
          </cell>
          <cell r="AX131">
            <v>59.965181058495823</v>
          </cell>
          <cell r="AY131">
            <v>60.445682451253482</v>
          </cell>
          <cell r="AZ131">
            <v>24.417827298050142</v>
          </cell>
          <cell r="BA131">
            <v>0.8495821727019498</v>
          </cell>
          <cell r="BB131">
            <v>3.7270194986072425</v>
          </cell>
          <cell r="BC131">
            <v>5.8635097493036215</v>
          </cell>
          <cell r="BD131">
            <v>3.7799442896935931</v>
          </cell>
          <cell r="BE131">
            <v>2.4401114206128134</v>
          </cell>
          <cell r="BF131">
            <v>1.6462395543175488</v>
          </cell>
          <cell r="BG131">
            <v>0.43454038997214484</v>
          </cell>
          <cell r="BH131">
            <v>0.19637883008356546</v>
          </cell>
          <cell r="BI131">
            <v>84.863509749303617</v>
          </cell>
          <cell r="BJ131">
            <v>244.62116991643455</v>
          </cell>
        </row>
        <row r="132">
          <cell r="AV132">
            <v>66.400000000000006</v>
          </cell>
          <cell r="AX132">
            <v>46.3328313253012</v>
          </cell>
          <cell r="AY132">
            <v>57.67771084337349</v>
          </cell>
          <cell r="AZ132">
            <v>19.950301204819276</v>
          </cell>
          <cell r="BA132">
            <v>1.3704819277108433</v>
          </cell>
          <cell r="BB132">
            <v>5.2891566265060241</v>
          </cell>
          <cell r="BC132">
            <v>5.9141566265060233</v>
          </cell>
          <cell r="BD132">
            <v>3.4548192771084336</v>
          </cell>
          <cell r="BE132">
            <v>2.1159638554216866</v>
          </cell>
          <cell r="BF132">
            <v>1.4969879518072289</v>
          </cell>
          <cell r="BG132">
            <v>0.35993975903614456</v>
          </cell>
          <cell r="BH132">
            <v>0.19277108433734938</v>
          </cell>
          <cell r="BI132">
            <v>77.628012048192772</v>
          </cell>
          <cell r="BJ132">
            <v>256.43975903614455</v>
          </cell>
        </row>
        <row r="133">
          <cell r="AV133">
            <v>65.7</v>
          </cell>
          <cell r="AX133">
            <v>53.528158295281578</v>
          </cell>
          <cell r="AY133">
            <v>65.487062404870628</v>
          </cell>
          <cell r="AZ133">
            <v>31.710806697108065</v>
          </cell>
          <cell r="BA133">
            <v>2.6270928462709286</v>
          </cell>
          <cell r="BB133">
            <v>4.8356164383561637</v>
          </cell>
          <cell r="BC133">
            <v>6.3531202435312029</v>
          </cell>
          <cell r="BD133">
            <v>3.9756468797564684</v>
          </cell>
          <cell r="BE133">
            <v>2.5205479452054793</v>
          </cell>
          <cell r="BF133">
            <v>1.5296803652968036</v>
          </cell>
          <cell r="BG133">
            <v>0.66210045662100447</v>
          </cell>
          <cell r="BH133">
            <v>0.21004566210045661</v>
          </cell>
          <cell r="BI133">
            <v>97.197869101978696</v>
          </cell>
          <cell r="BJ133">
            <v>232.13698630136986</v>
          </cell>
        </row>
        <row r="134">
          <cell r="AV134">
            <v>63</v>
          </cell>
          <cell r="AX134">
            <v>83.606349206349194</v>
          </cell>
          <cell r="AY134">
            <v>22.761904761904759</v>
          </cell>
          <cell r="AZ134">
            <v>22.001587301587303</v>
          </cell>
          <cell r="BA134">
            <v>1.8444444444444443</v>
          </cell>
          <cell r="BB134">
            <v>4.1650793650793654</v>
          </cell>
          <cell r="BC134">
            <v>7.2507936507936508</v>
          </cell>
          <cell r="BD134">
            <v>4.4190476190476184</v>
          </cell>
          <cell r="BE134">
            <v>2.7015873015873013</v>
          </cell>
          <cell r="BF134">
            <v>1.9063492063492062</v>
          </cell>
          <cell r="BG134">
            <v>0.38253968253968251</v>
          </cell>
          <cell r="BI134">
            <v>44.763492063492066</v>
          </cell>
          <cell r="BJ134">
            <v>187.56666666666669</v>
          </cell>
        </row>
        <row r="135">
          <cell r="AV135">
            <v>66.099999999999994</v>
          </cell>
          <cell r="AX135">
            <v>77.142208774583963</v>
          </cell>
          <cell r="AY135">
            <v>28.891074130105903</v>
          </cell>
          <cell r="AZ135">
            <v>21.608169440242058</v>
          </cell>
          <cell r="BA135">
            <v>2.3071104387291981</v>
          </cell>
          <cell r="BB135">
            <v>6.2027231467473527</v>
          </cell>
          <cell r="BC135">
            <v>6.9969742813918314</v>
          </cell>
          <cell r="BD135">
            <v>4.3449319213313169</v>
          </cell>
          <cell r="BE135">
            <v>2.6505295007564298</v>
          </cell>
          <cell r="BF135">
            <v>1.8154311649016643</v>
          </cell>
          <cell r="BG135">
            <v>0.40847201210287448</v>
          </cell>
          <cell r="BH135">
            <v>0.28139183055975792</v>
          </cell>
          <cell r="BI135">
            <v>50.499243570347964</v>
          </cell>
          <cell r="BJ135">
            <v>179.25416036308621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L160"/>
  <sheetViews>
    <sheetView zoomScaleNormal="60" zoomScalePageLayoutView="60" workbookViewId="0">
      <selection activeCell="J83" sqref="J83"/>
    </sheetView>
  </sheetViews>
  <sheetFormatPr baseColWidth="10" defaultColWidth="9.1640625" defaultRowHeight="13" x14ac:dyDescent="0.15"/>
  <cols>
    <col min="1" max="1" width="9.83203125" style="2" bestFit="1" customWidth="1"/>
    <col min="2" max="2" width="15" style="2" bestFit="1" customWidth="1"/>
    <col min="3" max="3" width="6.1640625" style="2" bestFit="1" customWidth="1"/>
    <col min="4" max="4" width="19.1640625" style="2" bestFit="1" customWidth="1"/>
    <col min="5" max="5" width="8.1640625" style="2" bestFit="1" customWidth="1"/>
    <col min="6" max="6" width="12.1640625" style="2" bestFit="1" customWidth="1"/>
    <col min="7" max="7" width="9.83203125" style="2" bestFit="1" customWidth="1"/>
    <col min="8" max="21" width="12.1640625" style="2" bestFit="1" customWidth="1"/>
    <col min="22" max="24" width="9.1640625" style="2"/>
    <col min="25" max="25" width="14.83203125" style="2" bestFit="1" customWidth="1"/>
    <col min="26" max="26" width="6.6640625" style="2" bestFit="1" customWidth="1"/>
    <col min="27" max="30" width="12.1640625" style="2" bestFit="1" customWidth="1"/>
    <col min="31" max="31" width="9.1640625" style="2"/>
    <col min="32" max="32" width="15" style="2" bestFit="1" customWidth="1"/>
    <col min="33" max="16384" width="9.1640625" style="2"/>
  </cols>
  <sheetData>
    <row r="3" spans="1:28" ht="18" x14ac:dyDescent="0.2">
      <c r="D3" s="3" t="s">
        <v>8</v>
      </c>
      <c r="E3" s="3"/>
      <c r="F3" s="3"/>
      <c r="G3" s="3"/>
      <c r="O3" s="3"/>
      <c r="P3" s="3"/>
    </row>
    <row r="4" spans="1:28" s="5" customFormat="1" x14ac:dyDescent="0.15">
      <c r="A4" s="4"/>
      <c r="C4" s="6"/>
      <c r="D4" s="4"/>
      <c r="E4" s="2"/>
      <c r="F4" s="2"/>
      <c r="G4" s="2"/>
      <c r="H4" s="6"/>
      <c r="I4" s="6"/>
      <c r="J4" s="6"/>
      <c r="K4" s="6"/>
      <c r="L4" s="6"/>
      <c r="M4" s="6"/>
      <c r="N4" s="6"/>
      <c r="O4" s="2"/>
      <c r="P4" s="2"/>
      <c r="Q4" s="6"/>
      <c r="R4" s="6"/>
      <c r="S4" s="4"/>
      <c r="T4" s="4"/>
      <c r="U4" s="4"/>
      <c r="V4" s="4"/>
      <c r="W4" s="4"/>
      <c r="X4" s="4"/>
      <c r="Y4" s="4"/>
      <c r="Z4" s="4"/>
      <c r="AA4" s="4"/>
    </row>
    <row r="5" spans="1:28" ht="18" x14ac:dyDescent="0.2">
      <c r="A5" s="4"/>
      <c r="D5" s="7" t="s">
        <v>9</v>
      </c>
      <c r="E5" s="7" t="s">
        <v>10</v>
      </c>
      <c r="F5" s="7" t="s">
        <v>11</v>
      </c>
      <c r="G5" s="7" t="s">
        <v>12</v>
      </c>
      <c r="S5" s="4"/>
      <c r="T5" s="4"/>
      <c r="U5" s="4"/>
      <c r="V5" s="4"/>
      <c r="W5" s="4"/>
      <c r="X5" s="4"/>
      <c r="Y5" s="4"/>
      <c r="Z5" s="4"/>
      <c r="AA5" s="4"/>
    </row>
    <row r="6" spans="1:28" ht="18" x14ac:dyDescent="0.2">
      <c r="A6" s="4"/>
      <c r="C6" s="4"/>
      <c r="D6" s="8" t="s">
        <v>13</v>
      </c>
      <c r="H6" s="5"/>
      <c r="I6" s="5"/>
      <c r="J6" s="5"/>
      <c r="K6" s="5"/>
      <c r="L6" s="5"/>
      <c r="M6" s="5"/>
      <c r="N6" s="5"/>
      <c r="Q6" s="5"/>
      <c r="R6" s="5"/>
      <c r="S6" s="4"/>
      <c r="T6" s="4"/>
      <c r="U6" s="4"/>
      <c r="V6" s="4"/>
      <c r="W6" s="4"/>
      <c r="X6" s="4"/>
      <c r="Y6" s="4"/>
      <c r="Z6" s="4"/>
      <c r="AA6" s="4"/>
    </row>
    <row r="7" spans="1:28" ht="18" x14ac:dyDescent="0.2">
      <c r="A7" s="4"/>
      <c r="C7" s="6"/>
      <c r="D7" s="3" t="s">
        <v>10</v>
      </c>
      <c r="H7" s="5"/>
      <c r="I7" s="5"/>
      <c r="J7" s="5"/>
      <c r="K7" s="5"/>
      <c r="L7" s="5"/>
      <c r="M7" s="5"/>
      <c r="N7" s="5"/>
      <c r="Q7" s="5"/>
      <c r="R7" s="5"/>
      <c r="S7" s="4"/>
      <c r="T7" s="4"/>
      <c r="U7" s="4"/>
      <c r="V7" s="4"/>
      <c r="W7" s="4"/>
      <c r="X7" s="4"/>
      <c r="Y7" s="4"/>
      <c r="Z7" s="4"/>
      <c r="AA7" s="4"/>
    </row>
    <row r="8" spans="1:28" x14ac:dyDescent="0.15">
      <c r="A8" s="4" t="s">
        <v>14</v>
      </c>
      <c r="B8" s="9" t="s">
        <v>15</v>
      </c>
      <c r="C8" s="10" t="s">
        <v>11</v>
      </c>
      <c r="E8" s="9" t="s">
        <v>16</v>
      </c>
      <c r="F8" s="9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1" t="s">
        <v>24</v>
      </c>
      <c r="O8" s="9" t="s">
        <v>25</v>
      </c>
      <c r="P8" s="9" t="s">
        <v>26</v>
      </c>
      <c r="Q8" s="10" t="s">
        <v>27</v>
      </c>
      <c r="R8" s="10" t="s">
        <v>28</v>
      </c>
      <c r="S8" s="4" t="s">
        <v>29</v>
      </c>
      <c r="T8" s="4" t="s">
        <v>30</v>
      </c>
      <c r="U8" s="4" t="s">
        <v>31</v>
      </c>
      <c r="V8" s="4"/>
      <c r="W8" s="4"/>
      <c r="X8" s="4"/>
      <c r="Y8" s="4"/>
      <c r="Z8" s="4"/>
      <c r="AA8" s="4"/>
    </row>
    <row r="9" spans="1:28" ht="15" x14ac:dyDescent="0.2">
      <c r="A9" s="12">
        <v>39161</v>
      </c>
      <c r="B9" s="13">
        <v>39379</v>
      </c>
      <c r="C9" s="9">
        <v>1</v>
      </c>
      <c r="D9" s="5" t="s">
        <v>32</v>
      </c>
      <c r="E9" s="14">
        <f>(B9-A9)/7</f>
        <v>31.142857142857142</v>
      </c>
      <c r="F9" s="5">
        <v>68.099999999999994</v>
      </c>
      <c r="G9" s="5"/>
      <c r="H9" s="5">
        <v>4.335</v>
      </c>
      <c r="I9" s="5">
        <v>1.84</v>
      </c>
      <c r="J9" s="5">
        <v>2.7509999999999999</v>
      </c>
      <c r="K9" s="5">
        <v>0.108</v>
      </c>
      <c r="L9" s="5">
        <v>0.28899999999999998</v>
      </c>
      <c r="M9" s="5">
        <v>0.63800000000000001</v>
      </c>
      <c r="N9" s="5">
        <v>0.24</v>
      </c>
      <c r="O9" s="5">
        <v>0.24329999999999999</v>
      </c>
      <c r="P9" s="5">
        <v>0.154</v>
      </c>
      <c r="Q9" s="5">
        <v>3.61E-2</v>
      </c>
      <c r="R9" s="5">
        <v>1.04E-2</v>
      </c>
      <c r="S9" s="4">
        <f>I9+J9</f>
        <v>4.5910000000000002</v>
      </c>
      <c r="T9" s="4"/>
      <c r="U9" s="4"/>
      <c r="V9" s="4"/>
      <c r="W9" s="4"/>
      <c r="X9" s="4"/>
      <c r="Y9" s="4"/>
      <c r="Z9" s="4"/>
      <c r="AA9" s="4"/>
      <c r="AB9" s="4"/>
    </row>
    <row r="10" spans="1:28" ht="15" x14ac:dyDescent="0.2">
      <c r="A10" s="12">
        <v>39162</v>
      </c>
      <c r="B10" s="13">
        <v>39379</v>
      </c>
      <c r="C10" s="11">
        <v>2</v>
      </c>
      <c r="D10" s="6">
        <v>137</v>
      </c>
      <c r="E10" s="14">
        <f>(B10-A10)/7</f>
        <v>31</v>
      </c>
      <c r="F10" s="6">
        <v>60</v>
      </c>
      <c r="G10" s="5"/>
      <c r="H10" s="6">
        <v>2.6534</v>
      </c>
      <c r="I10" s="5">
        <v>2.367</v>
      </c>
      <c r="J10" s="5">
        <v>1.4268000000000001</v>
      </c>
      <c r="K10" s="6">
        <v>0.1782</v>
      </c>
      <c r="L10" s="5">
        <v>0.3397</v>
      </c>
      <c r="M10" s="5">
        <v>0.46400000000000002</v>
      </c>
      <c r="N10" s="5">
        <v>0.24</v>
      </c>
      <c r="O10" s="6">
        <v>0.20399999999999999</v>
      </c>
      <c r="P10" s="6">
        <v>0.14000000000000001</v>
      </c>
      <c r="Q10" s="6">
        <v>2.8799999999999999E-2</v>
      </c>
      <c r="R10" s="6">
        <v>1.14E-2</v>
      </c>
      <c r="S10" s="4">
        <f t="shared" ref="S10:S19" si="0">I10+J10</f>
        <v>3.7938000000000001</v>
      </c>
      <c r="T10" s="4"/>
      <c r="U10" s="4"/>
      <c r="V10" s="4"/>
      <c r="W10" s="4"/>
      <c r="X10" s="4"/>
      <c r="Y10" s="4"/>
      <c r="Z10" s="4"/>
      <c r="AA10" s="4"/>
    </row>
    <row r="11" spans="1:28" ht="15" x14ac:dyDescent="0.2">
      <c r="A11" s="13">
        <v>39312</v>
      </c>
      <c r="B11" s="13">
        <v>39526</v>
      </c>
      <c r="D11" s="2" t="s">
        <v>33</v>
      </c>
      <c r="E11" s="14">
        <f t="shared" ref="E11:E15" si="1">(B11-A11)/7</f>
        <v>30.571428571428573</v>
      </c>
      <c r="F11" s="2">
        <v>65.8</v>
      </c>
      <c r="H11" s="2">
        <v>3.5028999999999999</v>
      </c>
      <c r="I11" s="2">
        <v>2.8972000000000002</v>
      </c>
      <c r="J11" s="2">
        <v>2.1846000000000001</v>
      </c>
      <c r="K11" s="2">
        <v>6.4100000000000004E-2</v>
      </c>
      <c r="L11" s="2">
        <v>0.27539999999999998</v>
      </c>
      <c r="M11" s="2">
        <v>0.48459999999999998</v>
      </c>
      <c r="N11" s="2">
        <v>0.26040000000000002</v>
      </c>
      <c r="O11" s="2">
        <v>0.17230000000000001</v>
      </c>
      <c r="P11" s="2">
        <v>0.11899999999999999</v>
      </c>
      <c r="Q11" s="2">
        <v>2.3199999999999998E-2</v>
      </c>
      <c r="R11" s="2">
        <v>9.7000000000000003E-3</v>
      </c>
      <c r="S11" s="4">
        <f t="shared" si="0"/>
        <v>5.0818000000000003</v>
      </c>
      <c r="T11" s="4"/>
      <c r="U11" s="4"/>
      <c r="V11" s="4"/>
      <c r="W11" s="4"/>
      <c r="X11" s="4"/>
      <c r="Y11" s="4"/>
      <c r="Z11" s="4"/>
      <c r="AA11" s="4"/>
    </row>
    <row r="12" spans="1:28" ht="15" x14ac:dyDescent="0.2">
      <c r="A12" s="13">
        <v>39312</v>
      </c>
      <c r="B12" s="13">
        <v>39526</v>
      </c>
      <c r="D12" s="2" t="s">
        <v>34</v>
      </c>
      <c r="E12" s="14">
        <f t="shared" si="1"/>
        <v>30.571428571428573</v>
      </c>
      <c r="F12" s="2">
        <v>61</v>
      </c>
      <c r="H12" s="2">
        <v>3.87</v>
      </c>
      <c r="I12" s="2">
        <v>2.2541000000000002</v>
      </c>
      <c r="J12" s="2">
        <v>1.5666</v>
      </c>
      <c r="K12" s="2">
        <v>0.09</v>
      </c>
      <c r="L12" s="2">
        <v>0.27</v>
      </c>
      <c r="M12" s="2">
        <v>0.49380000000000002</v>
      </c>
      <c r="N12" s="2">
        <v>0.314</v>
      </c>
      <c r="O12" s="2">
        <v>0.18149999999999999</v>
      </c>
      <c r="P12" s="2">
        <v>0.12</v>
      </c>
      <c r="Q12" s="2">
        <v>2.9000000000000001E-2</v>
      </c>
      <c r="R12" s="2">
        <v>8.0000000000000002E-3</v>
      </c>
      <c r="S12" s="4">
        <f t="shared" si="0"/>
        <v>3.8207000000000004</v>
      </c>
      <c r="T12" s="4"/>
      <c r="U12" s="4"/>
      <c r="V12" s="4"/>
      <c r="W12" s="4"/>
      <c r="X12" s="4"/>
      <c r="Y12" s="4"/>
      <c r="Z12" s="4"/>
      <c r="AA12" s="4"/>
    </row>
    <row r="13" spans="1:28" ht="15" x14ac:dyDescent="0.2">
      <c r="A13" s="13">
        <v>39318</v>
      </c>
      <c r="B13" s="13">
        <v>39526</v>
      </c>
      <c r="D13" s="2" t="s">
        <v>35</v>
      </c>
      <c r="E13" s="14">
        <f t="shared" si="1"/>
        <v>29.714285714285715</v>
      </c>
      <c r="F13" s="2">
        <v>56.4</v>
      </c>
      <c r="H13" s="2">
        <v>3.508</v>
      </c>
      <c r="I13" s="2">
        <v>2.1141000000000001</v>
      </c>
      <c r="J13" s="2">
        <v>1.4786999999999999</v>
      </c>
      <c r="K13" s="2">
        <v>5.7299999999999997E-2</v>
      </c>
      <c r="M13" s="2">
        <v>0.47260000000000002</v>
      </c>
      <c r="N13" s="2">
        <v>0.27389999999999998</v>
      </c>
      <c r="O13" s="2">
        <v>0.155</v>
      </c>
      <c r="P13" s="2">
        <v>9.5699999999999993E-2</v>
      </c>
      <c r="Q13" s="2">
        <v>2.6100000000000002E-2</v>
      </c>
      <c r="R13" s="2">
        <v>1.77E-2</v>
      </c>
      <c r="S13" s="4">
        <f t="shared" si="0"/>
        <v>3.5928</v>
      </c>
      <c r="T13" s="4"/>
      <c r="U13" s="4"/>
      <c r="V13" s="4"/>
      <c r="W13" s="4"/>
      <c r="X13" s="4"/>
      <c r="Y13" s="4"/>
      <c r="Z13" s="4"/>
      <c r="AA13" s="4"/>
    </row>
    <row r="14" spans="1:28" ht="15" x14ac:dyDescent="0.2">
      <c r="A14" s="13">
        <v>39318</v>
      </c>
      <c r="B14" s="13">
        <v>39526</v>
      </c>
      <c r="D14" s="2" t="s">
        <v>36</v>
      </c>
      <c r="E14" s="14">
        <f t="shared" si="1"/>
        <v>29.714285714285715</v>
      </c>
      <c r="F14" s="2">
        <v>60.8</v>
      </c>
      <c r="H14" s="2">
        <v>3.9551099999999999</v>
      </c>
      <c r="I14" s="2">
        <v>1.9952000000000001</v>
      </c>
      <c r="J14" s="2">
        <v>1.8049999999999999</v>
      </c>
      <c r="K14" s="2">
        <v>7.2499999999999995E-2</v>
      </c>
      <c r="L14" s="2">
        <v>0.38690000000000002</v>
      </c>
      <c r="M14" s="2">
        <v>0.43140000000000001</v>
      </c>
      <c r="N14" s="2">
        <v>0.27150000000000002</v>
      </c>
      <c r="O14" s="2">
        <v>0.1857</v>
      </c>
      <c r="P14" s="2">
        <v>0.1225</v>
      </c>
      <c r="Q14" s="2">
        <v>2.8199999999999999E-2</v>
      </c>
      <c r="R14" s="2">
        <v>1.34E-2</v>
      </c>
      <c r="S14" s="4">
        <f t="shared" si="0"/>
        <v>3.8002000000000002</v>
      </c>
      <c r="T14" s="4"/>
      <c r="U14" s="4"/>
      <c r="V14" s="4"/>
      <c r="W14" s="4"/>
      <c r="X14" s="4"/>
      <c r="Y14" s="4"/>
      <c r="Z14" s="4"/>
      <c r="AA14" s="4"/>
    </row>
    <row r="15" spans="1:28" ht="15" x14ac:dyDescent="0.2">
      <c r="A15" s="13">
        <v>39318</v>
      </c>
      <c r="B15" s="13">
        <v>39526</v>
      </c>
      <c r="D15" s="2" t="s">
        <v>37</v>
      </c>
      <c r="E15" s="14">
        <f t="shared" si="1"/>
        <v>29.714285714285715</v>
      </c>
      <c r="F15" s="2">
        <v>59.9</v>
      </c>
      <c r="H15" s="2">
        <v>3.9765999999999999</v>
      </c>
      <c r="I15" s="2">
        <v>2.0855000000000001</v>
      </c>
      <c r="K15" s="2">
        <v>9.4899999999999998E-2</v>
      </c>
      <c r="L15" s="2">
        <v>0.32950000000000002</v>
      </c>
      <c r="M15" s="2">
        <v>0.41510000000000002</v>
      </c>
      <c r="N15" s="2">
        <v>0.22020000000000001</v>
      </c>
      <c r="O15" s="2">
        <v>0.20050000000000001</v>
      </c>
      <c r="P15" s="2">
        <v>0.14419999999999999</v>
      </c>
      <c r="Q15" s="2">
        <v>2.7099999999999999E-2</v>
      </c>
      <c r="R15" s="2">
        <v>8.6999999999999994E-3</v>
      </c>
      <c r="S15" s="4"/>
      <c r="T15" s="4"/>
      <c r="U15" s="4"/>
      <c r="V15" s="4"/>
      <c r="W15" s="4"/>
      <c r="X15" s="4"/>
      <c r="Y15" s="4"/>
      <c r="Z15" s="4"/>
      <c r="AA15" s="4"/>
    </row>
    <row r="16" spans="1:28" ht="15" x14ac:dyDescent="0.2">
      <c r="A16" s="13">
        <v>39323</v>
      </c>
      <c r="B16" s="13">
        <v>39526</v>
      </c>
      <c r="D16" s="2" t="s">
        <v>38</v>
      </c>
      <c r="E16" s="14">
        <f>(B16-A16)/7</f>
        <v>29</v>
      </c>
      <c r="F16" s="2">
        <v>56</v>
      </c>
      <c r="H16" s="2">
        <v>3.4636999999999998</v>
      </c>
      <c r="I16" s="2">
        <v>1.9236</v>
      </c>
      <c r="J16" s="2">
        <v>1.7402</v>
      </c>
      <c r="K16" s="2">
        <v>7.0699999999999999E-2</v>
      </c>
      <c r="L16" s="2">
        <v>0.47399999999999998</v>
      </c>
      <c r="M16" s="2">
        <v>0.38700000000000001</v>
      </c>
      <c r="N16" s="2">
        <v>0.26829999999999998</v>
      </c>
      <c r="O16" s="2">
        <v>0.15770000000000001</v>
      </c>
      <c r="P16" s="2">
        <v>0.1023</v>
      </c>
      <c r="Q16" s="2">
        <v>2.8000000000000001E-2</v>
      </c>
      <c r="R16" s="2">
        <v>8.9999999999999993E-3</v>
      </c>
      <c r="S16" s="4">
        <f t="shared" si="0"/>
        <v>3.6638000000000002</v>
      </c>
      <c r="T16" s="4"/>
      <c r="U16" s="4"/>
      <c r="V16" s="4"/>
      <c r="W16" s="4"/>
      <c r="X16" s="4"/>
      <c r="Y16" s="4"/>
      <c r="Z16" s="4"/>
      <c r="AA16" s="4"/>
    </row>
    <row r="17" spans="1:220" ht="15" x14ac:dyDescent="0.2">
      <c r="A17" s="13">
        <v>39334</v>
      </c>
      <c r="B17" s="13">
        <v>39539</v>
      </c>
      <c r="D17" s="2" t="s">
        <v>39</v>
      </c>
      <c r="E17" s="14">
        <f>(B17-A17)/7</f>
        <v>29.285714285714285</v>
      </c>
      <c r="F17" s="2">
        <v>54.5</v>
      </c>
      <c r="H17" s="2">
        <v>3.5583999999999998</v>
      </c>
      <c r="I17" s="2">
        <v>2.0838000000000001</v>
      </c>
      <c r="J17" s="2">
        <v>1.5109999999999999</v>
      </c>
      <c r="K17" s="2">
        <v>8.3000000000000004E-2</v>
      </c>
      <c r="L17" s="2">
        <v>0.31690000000000002</v>
      </c>
      <c r="M17" s="2">
        <v>0.44690000000000002</v>
      </c>
      <c r="N17" s="2">
        <v>0.28399999999999997</v>
      </c>
      <c r="O17" s="2">
        <v>0.16950000000000001</v>
      </c>
      <c r="P17" s="2">
        <v>0.12470000000000001</v>
      </c>
      <c r="Q17" s="2">
        <v>3.0599999999999999E-2</v>
      </c>
      <c r="R17" s="2">
        <v>1.23E-2</v>
      </c>
      <c r="S17" s="4">
        <f t="shared" si="0"/>
        <v>3.5948000000000002</v>
      </c>
      <c r="T17" s="4">
        <v>7.9120999999999997</v>
      </c>
      <c r="U17" s="4">
        <f t="shared" ref="U17:U19" si="2">S17/T17</f>
        <v>0.45434208364403894</v>
      </c>
      <c r="V17" s="4"/>
      <c r="W17" s="4"/>
      <c r="X17" s="4"/>
      <c r="Y17" s="4"/>
      <c r="Z17" s="4"/>
      <c r="AA17" s="4"/>
    </row>
    <row r="18" spans="1:220" ht="15" x14ac:dyDescent="0.2">
      <c r="A18" s="13">
        <v>39346</v>
      </c>
      <c r="B18" s="13">
        <v>39562</v>
      </c>
      <c r="D18" s="2" t="s">
        <v>40</v>
      </c>
      <c r="E18" s="14">
        <f t="shared" ref="E18:E19" si="3">(B18-A18)/7</f>
        <v>30.857142857142858</v>
      </c>
      <c r="F18" s="2">
        <v>68</v>
      </c>
      <c r="H18" s="2">
        <v>3.4655</v>
      </c>
      <c r="I18" s="2">
        <v>1.7326999999999999</v>
      </c>
      <c r="J18" s="2">
        <v>1.5842000000000001</v>
      </c>
      <c r="K18" s="2">
        <v>0.1193</v>
      </c>
      <c r="L18" s="2">
        <v>0.46589999999999998</v>
      </c>
      <c r="M18" s="2">
        <v>0.4844</v>
      </c>
      <c r="N18" s="2">
        <v>0.25169999999999998</v>
      </c>
      <c r="O18" s="2">
        <v>0.1822</v>
      </c>
      <c r="P18" s="2">
        <v>0.1133</v>
      </c>
      <c r="Q18" s="2">
        <v>3.0200000000000001E-2</v>
      </c>
      <c r="R18" s="2">
        <v>8.2000000000000007E-3</v>
      </c>
      <c r="S18" s="4">
        <f t="shared" si="0"/>
        <v>3.3169</v>
      </c>
      <c r="T18" s="4">
        <v>12.4171</v>
      </c>
      <c r="U18" s="4">
        <f t="shared" si="2"/>
        <v>0.26712356347295263</v>
      </c>
      <c r="V18" s="4"/>
      <c r="W18" s="4"/>
      <c r="X18" s="4"/>
      <c r="Y18" s="4"/>
      <c r="Z18" s="4"/>
      <c r="AA18" s="4"/>
    </row>
    <row r="19" spans="1:220" ht="15" x14ac:dyDescent="0.2">
      <c r="A19" s="13">
        <v>39346</v>
      </c>
      <c r="B19" s="13">
        <v>39562</v>
      </c>
      <c r="C19" s="6"/>
      <c r="D19" s="5" t="s">
        <v>41</v>
      </c>
      <c r="E19" s="14">
        <f t="shared" si="3"/>
        <v>30.857142857142858</v>
      </c>
      <c r="F19" s="5">
        <v>67.3</v>
      </c>
      <c r="G19" s="5"/>
      <c r="H19" s="5">
        <v>3.3380000000000001</v>
      </c>
      <c r="I19" s="5">
        <v>2.3369</v>
      </c>
      <c r="J19" s="5">
        <v>1.8508</v>
      </c>
      <c r="K19" s="5">
        <v>7.4399999999999994E-2</v>
      </c>
      <c r="L19" s="5">
        <v>0.3715</v>
      </c>
      <c r="M19" s="5"/>
      <c r="N19" s="5">
        <v>0.25700000000000001</v>
      </c>
      <c r="O19" s="5">
        <v>0.17730000000000001</v>
      </c>
      <c r="P19" s="5"/>
      <c r="Q19" s="5"/>
      <c r="R19" s="5"/>
      <c r="S19" s="4">
        <f t="shared" si="0"/>
        <v>4.1876999999999995</v>
      </c>
      <c r="T19" s="4">
        <v>12.311400000000001</v>
      </c>
      <c r="U19" s="4">
        <f t="shared" si="2"/>
        <v>0.34014815536819526</v>
      </c>
      <c r="V19" s="4"/>
      <c r="W19" s="4"/>
      <c r="X19" s="4"/>
      <c r="Y19" s="4"/>
      <c r="Z19" s="4"/>
      <c r="AA19" s="4"/>
    </row>
    <row r="20" spans="1:220" ht="12" customHeight="1" x14ac:dyDescent="0.15">
      <c r="A20" s="4"/>
      <c r="C20" s="15"/>
      <c r="D20" s="5"/>
      <c r="E20" s="10" t="s">
        <v>42</v>
      </c>
      <c r="F20" s="10">
        <f>AVERAGE(F9:F19)</f>
        <v>61.618181818181817</v>
      </c>
      <c r="G20" s="10" t="s">
        <v>43</v>
      </c>
      <c r="H20" s="10">
        <f t="shared" ref="H20:J20" si="4">AVERAGE(H9:H19)</f>
        <v>3.6024190909090907</v>
      </c>
      <c r="I20" s="10">
        <f t="shared" si="4"/>
        <v>2.1481909090909093</v>
      </c>
      <c r="J20" s="10">
        <f t="shared" si="4"/>
        <v>1.7898899999999998</v>
      </c>
      <c r="K20" s="10">
        <f>AVERAGE(K9:K19)</f>
        <v>9.2036363636363638E-2</v>
      </c>
      <c r="L20" s="10">
        <f t="shared" ref="L20:N20" si="5">AVERAGE(L9:L19)</f>
        <v>0.35188000000000008</v>
      </c>
      <c r="M20" s="10">
        <f t="shared" si="5"/>
        <v>0.47177999999999998</v>
      </c>
      <c r="N20" s="10">
        <f t="shared" si="5"/>
        <v>0.26190909090909092</v>
      </c>
      <c r="O20" s="10">
        <f>AVERAGE(O9:O19)</f>
        <v>0.18445454545454545</v>
      </c>
      <c r="P20" s="10">
        <f>AVERAGE(P9:P19)</f>
        <v>0.12357</v>
      </c>
      <c r="Q20" s="10">
        <f t="shared" ref="Q20" si="6">AVERAGE(Q9:Q19)</f>
        <v>2.8729999999999999E-2</v>
      </c>
      <c r="R20" s="10">
        <f>AVERAGE(R9:R19)</f>
        <v>1.0879999999999999E-2</v>
      </c>
      <c r="S20" s="10">
        <f>AVERAGE(S9:S19)</f>
        <v>3.94435</v>
      </c>
      <c r="T20" s="10">
        <f>AVERAGE(T9:T19)</f>
        <v>10.8802</v>
      </c>
      <c r="U20" s="10">
        <f t="shared" ref="U20" si="7">AVERAGE(U9:U19)</f>
        <v>0.35387126749506231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</row>
    <row r="21" spans="1:220" x14ac:dyDescent="0.15">
      <c r="A21" s="4"/>
      <c r="C21" s="17"/>
      <c r="D21" s="18"/>
      <c r="E21" s="19"/>
      <c r="F21" s="19">
        <f>STDEV(F9:F19)/SQRT(F22)</f>
        <v>1.5033186429193113</v>
      </c>
      <c r="G21" s="19" t="s">
        <v>44</v>
      </c>
      <c r="H21" s="19">
        <f t="shared" ref="H21:U21" si="8">STDEV(H9:H19)/SQRT(H22)</f>
        <v>0.13149413295210768</v>
      </c>
      <c r="I21" s="19">
        <f t="shared" si="8"/>
        <v>9.5651833090399735E-2</v>
      </c>
      <c r="J21" s="19">
        <f t="shared" si="8"/>
        <v>0.12843311484538947</v>
      </c>
      <c r="K21" s="19">
        <f t="shared" si="8"/>
        <v>1.0291799672354093E-2</v>
      </c>
      <c r="L21" s="19">
        <f t="shared" si="8"/>
        <v>2.3071250989537162E-2</v>
      </c>
      <c r="M21" s="19">
        <f t="shared" si="8"/>
        <v>2.1382395666633108E-2</v>
      </c>
      <c r="N21" s="19">
        <f t="shared" si="8"/>
        <v>7.5728876988354682E-3</v>
      </c>
      <c r="O21" s="19">
        <f t="shared" si="8"/>
        <v>7.4611522828869964E-3</v>
      </c>
      <c r="P21" s="19">
        <f t="shared" si="8"/>
        <v>5.765993216938211E-3</v>
      </c>
      <c r="Q21" s="19">
        <f t="shared" si="8"/>
        <v>1.0594600301830908E-3</v>
      </c>
      <c r="R21" s="19">
        <f t="shared" si="8"/>
        <v>9.4596217918289113E-4</v>
      </c>
      <c r="S21" s="19">
        <f t="shared" si="8"/>
        <v>0.16826157562953478</v>
      </c>
      <c r="T21" s="19">
        <f t="shared" si="8"/>
        <v>1.484363649289939</v>
      </c>
      <c r="U21" s="19">
        <f t="shared" si="8"/>
        <v>5.4479159405524794E-2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</row>
    <row r="22" spans="1:220" x14ac:dyDescent="0.15">
      <c r="A22" s="4"/>
      <c r="C22" s="20"/>
      <c r="D22" s="5" t="s">
        <v>45</v>
      </c>
      <c r="E22" s="5"/>
      <c r="F22" s="5">
        <f>COUNT(F9:F19)</f>
        <v>11</v>
      </c>
      <c r="G22" s="5"/>
      <c r="H22" s="5">
        <f>COUNT(H9:H19)</f>
        <v>11</v>
      </c>
      <c r="I22" s="5">
        <f t="shared" ref="I22:U22" si="9">COUNT(I9:I19)</f>
        <v>11</v>
      </c>
      <c r="J22" s="5">
        <f t="shared" si="9"/>
        <v>10</v>
      </c>
      <c r="K22" s="5">
        <f t="shared" si="9"/>
        <v>11</v>
      </c>
      <c r="L22" s="5">
        <f t="shared" si="9"/>
        <v>10</v>
      </c>
      <c r="M22" s="5">
        <f t="shared" si="9"/>
        <v>10</v>
      </c>
      <c r="N22" s="5">
        <f t="shared" si="9"/>
        <v>11</v>
      </c>
      <c r="O22" s="5">
        <f t="shared" si="9"/>
        <v>11</v>
      </c>
      <c r="P22" s="5">
        <f t="shared" si="9"/>
        <v>10</v>
      </c>
      <c r="Q22" s="5">
        <f t="shared" si="9"/>
        <v>10</v>
      </c>
      <c r="R22" s="5">
        <f t="shared" si="9"/>
        <v>10</v>
      </c>
      <c r="S22" s="5">
        <f t="shared" si="9"/>
        <v>10</v>
      </c>
      <c r="T22" s="5">
        <f t="shared" si="9"/>
        <v>3</v>
      </c>
      <c r="U22" s="5">
        <f t="shared" si="9"/>
        <v>3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</row>
    <row r="23" spans="1:220" ht="18" x14ac:dyDescent="0.2">
      <c r="A23" s="4"/>
      <c r="C23" s="20"/>
      <c r="E23" s="2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</row>
    <row r="24" spans="1:220" ht="18" x14ac:dyDescent="0.2">
      <c r="A24" s="4"/>
      <c r="D24" s="3" t="s">
        <v>46</v>
      </c>
      <c r="S24" s="4"/>
      <c r="T24" s="4"/>
      <c r="U24" s="4"/>
      <c r="V24" s="4"/>
      <c r="W24" s="4"/>
      <c r="X24" s="4"/>
      <c r="Y24" s="4"/>
      <c r="Z24" s="4"/>
      <c r="AA24" s="4"/>
    </row>
    <row r="25" spans="1:220" ht="18" x14ac:dyDescent="0.2">
      <c r="A25" s="4"/>
      <c r="B25" s="9" t="s">
        <v>47</v>
      </c>
      <c r="C25" s="10" t="s">
        <v>11</v>
      </c>
      <c r="D25" s="3"/>
      <c r="E25" s="9" t="s">
        <v>16</v>
      </c>
      <c r="F25" s="9" t="s">
        <v>17</v>
      </c>
      <c r="H25" s="11" t="s">
        <v>18</v>
      </c>
      <c r="I25" s="11" t="s">
        <v>19</v>
      </c>
      <c r="J25" s="11" t="s">
        <v>20</v>
      </c>
      <c r="K25" s="11" t="s">
        <v>21</v>
      </c>
      <c r="L25" s="11" t="s">
        <v>22</v>
      </c>
      <c r="M25" s="11" t="s">
        <v>23</v>
      </c>
      <c r="N25" s="11" t="s">
        <v>24</v>
      </c>
      <c r="O25" s="9" t="s">
        <v>25</v>
      </c>
      <c r="P25" s="9" t="s">
        <v>26</v>
      </c>
      <c r="Q25" s="10" t="s">
        <v>27</v>
      </c>
      <c r="R25" s="10" t="s">
        <v>28</v>
      </c>
      <c r="S25" s="4" t="s">
        <v>29</v>
      </c>
      <c r="T25" s="4" t="s">
        <v>30</v>
      </c>
      <c r="U25" s="4" t="s">
        <v>31</v>
      </c>
      <c r="V25" s="4"/>
      <c r="W25" s="4"/>
      <c r="X25" s="4"/>
      <c r="Y25" s="4"/>
      <c r="Z25" s="4"/>
      <c r="AA25" s="4"/>
    </row>
    <row r="26" spans="1:220" ht="15" x14ac:dyDescent="0.2">
      <c r="A26" s="12">
        <v>39153</v>
      </c>
      <c r="B26" s="13">
        <v>39379</v>
      </c>
      <c r="C26" s="11">
        <v>2</v>
      </c>
      <c r="D26" s="5">
        <v>130</v>
      </c>
      <c r="E26" s="14">
        <f>(B26-A26)/7</f>
        <v>32.285714285714285</v>
      </c>
      <c r="F26" s="5">
        <v>72.400000000000006</v>
      </c>
      <c r="G26" s="6"/>
      <c r="H26" s="6">
        <v>3.4860000000000002</v>
      </c>
      <c r="I26" s="5">
        <v>3.07</v>
      </c>
      <c r="J26" s="5">
        <v>2.71</v>
      </c>
      <c r="K26" s="6">
        <v>0.2336</v>
      </c>
      <c r="L26" s="5">
        <v>0.31900000000000001</v>
      </c>
      <c r="M26" s="5">
        <v>0.46400000000000002</v>
      </c>
      <c r="N26" s="5">
        <v>0.192</v>
      </c>
      <c r="O26" s="6">
        <v>0.23799999999999999</v>
      </c>
      <c r="P26" s="6">
        <v>0.153</v>
      </c>
      <c r="Q26" s="6">
        <v>3.3399999999999999E-2</v>
      </c>
      <c r="R26" s="6">
        <v>1.55E-2</v>
      </c>
      <c r="S26" s="4">
        <f>I26+J26</f>
        <v>5.7799999999999994</v>
      </c>
      <c r="T26" s="4"/>
      <c r="U26" s="4"/>
      <c r="V26" s="4"/>
      <c r="W26" s="4"/>
      <c r="X26" s="4"/>
      <c r="Y26" s="4"/>
      <c r="Z26" s="4"/>
      <c r="AA26" s="4"/>
    </row>
    <row r="27" spans="1:220" ht="15" x14ac:dyDescent="0.2">
      <c r="A27" s="13">
        <v>39308</v>
      </c>
      <c r="B27" s="13">
        <v>39513</v>
      </c>
      <c r="C27" s="11">
        <v>2</v>
      </c>
      <c r="D27" s="5" t="s">
        <v>48</v>
      </c>
      <c r="E27" s="14">
        <f t="shared" ref="E27:E34" si="10">(B27-A27)/7</f>
        <v>29.285714285714285</v>
      </c>
      <c r="F27" s="5">
        <v>73</v>
      </c>
      <c r="G27" s="6"/>
      <c r="H27" s="6">
        <v>4.79</v>
      </c>
      <c r="I27" s="5">
        <v>3.32</v>
      </c>
      <c r="J27" s="5">
        <v>2.06</v>
      </c>
      <c r="K27" s="6">
        <v>0.1</v>
      </c>
      <c r="L27" s="5"/>
      <c r="M27" s="5">
        <v>0.59</v>
      </c>
      <c r="N27" s="5">
        <v>0.26</v>
      </c>
      <c r="O27" s="6">
        <v>0.223</v>
      </c>
      <c r="P27" s="6">
        <v>0.158</v>
      </c>
      <c r="Q27" s="6">
        <v>2.8199999999999999E-2</v>
      </c>
      <c r="R27" s="6">
        <v>1.2999999999999999E-2</v>
      </c>
      <c r="S27" s="4">
        <f t="shared" ref="S27:S34" si="11">I27+J27</f>
        <v>5.38</v>
      </c>
      <c r="T27" s="4"/>
      <c r="U27" s="4"/>
      <c r="V27" s="4"/>
      <c r="W27" s="4"/>
      <c r="X27" s="4"/>
      <c r="Y27" s="4"/>
      <c r="Z27" s="4"/>
      <c r="AA27" s="4"/>
    </row>
    <row r="28" spans="1:220" ht="15" x14ac:dyDescent="0.2">
      <c r="A28" s="13"/>
      <c r="B28" s="13"/>
      <c r="C28" s="11"/>
      <c r="D28" s="5"/>
      <c r="E28" s="14"/>
      <c r="F28" s="5"/>
      <c r="G28" s="5"/>
      <c r="H28" s="6"/>
      <c r="I28" s="6"/>
      <c r="J28" s="6"/>
      <c r="K28" s="6"/>
      <c r="L28" s="6"/>
      <c r="M28" s="6"/>
      <c r="N28" s="6"/>
      <c r="O28" s="5"/>
      <c r="P28" s="5"/>
      <c r="Q28" s="6"/>
      <c r="R28" s="6"/>
      <c r="S28" s="4"/>
      <c r="T28" s="4"/>
      <c r="U28" s="4"/>
      <c r="V28" s="4"/>
      <c r="W28" s="4"/>
      <c r="X28" s="4"/>
      <c r="Y28" s="4"/>
      <c r="Z28" s="4"/>
      <c r="AA28" s="4"/>
    </row>
    <row r="29" spans="1:220" ht="15" x14ac:dyDescent="0.2">
      <c r="A29" s="13">
        <v>39298</v>
      </c>
      <c r="B29" s="13">
        <v>39513</v>
      </c>
      <c r="C29" s="11">
        <v>4</v>
      </c>
      <c r="D29" s="6" t="s">
        <v>49</v>
      </c>
      <c r="E29" s="14">
        <f t="shared" si="10"/>
        <v>30.714285714285715</v>
      </c>
      <c r="F29" s="6">
        <v>61.3</v>
      </c>
      <c r="G29" s="5"/>
      <c r="H29" s="6"/>
      <c r="I29" s="5">
        <v>2.2605</v>
      </c>
      <c r="J29" s="5">
        <v>1.7125999999999999</v>
      </c>
      <c r="K29" s="6">
        <v>0.13819999999999999</v>
      </c>
      <c r="L29" s="5">
        <v>0.36759999999999998</v>
      </c>
      <c r="M29" s="5">
        <v>0.49</v>
      </c>
      <c r="N29" s="5">
        <v>0.24990000000000001</v>
      </c>
      <c r="O29" s="6">
        <v>0.19</v>
      </c>
      <c r="P29" s="6">
        <v>0.13769999999999999</v>
      </c>
      <c r="Q29" s="6">
        <v>3.2300000000000002E-2</v>
      </c>
      <c r="R29" s="6">
        <v>0.02</v>
      </c>
      <c r="S29" s="4">
        <f t="shared" si="11"/>
        <v>3.9730999999999996</v>
      </c>
      <c r="T29" s="4"/>
      <c r="U29" s="4"/>
      <c r="V29" s="4"/>
      <c r="W29" s="4"/>
      <c r="X29" s="4"/>
      <c r="Y29" s="4"/>
      <c r="Z29" s="4"/>
      <c r="AA29" s="4"/>
    </row>
    <row r="30" spans="1:220" ht="15" x14ac:dyDescent="0.2">
      <c r="A30" s="13">
        <v>39298</v>
      </c>
      <c r="B30" s="13">
        <v>39513</v>
      </c>
      <c r="C30" s="11">
        <v>5</v>
      </c>
      <c r="D30" s="6" t="s">
        <v>50</v>
      </c>
      <c r="E30" s="14">
        <f t="shared" si="10"/>
        <v>30.714285714285715</v>
      </c>
      <c r="F30" s="6">
        <v>61.8</v>
      </c>
      <c r="G30" s="5"/>
      <c r="H30" s="6">
        <v>3.2440000000000002</v>
      </c>
      <c r="I30" s="5">
        <v>2.1697000000000002</v>
      </c>
      <c r="J30" s="5">
        <v>1.6282000000000001</v>
      </c>
      <c r="K30" s="6">
        <v>0.17530000000000001</v>
      </c>
      <c r="L30" s="5">
        <v>0.64600000000000002</v>
      </c>
      <c r="M30" s="5">
        <v>0.46750000000000003</v>
      </c>
      <c r="N30" s="5">
        <v>0.28220000000000001</v>
      </c>
      <c r="O30" s="6">
        <v>0.2324</v>
      </c>
      <c r="P30" s="6">
        <v>0.13619999999999999</v>
      </c>
      <c r="Q30" s="6">
        <v>5.5100000000000003E-2</v>
      </c>
      <c r="R30" s="6">
        <v>2.64E-2</v>
      </c>
      <c r="S30" s="4">
        <f t="shared" si="11"/>
        <v>3.7979000000000003</v>
      </c>
      <c r="T30" s="4"/>
      <c r="U30" s="4"/>
      <c r="V30" s="4"/>
      <c r="W30" s="4"/>
      <c r="X30" s="4"/>
      <c r="Y30" s="4"/>
      <c r="Z30" s="4"/>
      <c r="AA30" s="4"/>
    </row>
    <row r="31" spans="1:220" ht="15" x14ac:dyDescent="0.2">
      <c r="A31" s="12">
        <v>39340</v>
      </c>
      <c r="B31" s="13">
        <v>39562</v>
      </c>
      <c r="C31" s="11">
        <v>6</v>
      </c>
      <c r="D31" s="6" t="s">
        <v>51</v>
      </c>
      <c r="E31" s="14">
        <f t="shared" si="10"/>
        <v>31.714285714285715</v>
      </c>
      <c r="F31" s="6">
        <v>66</v>
      </c>
      <c r="G31" s="5"/>
      <c r="H31" s="6">
        <v>3.4035000000000002</v>
      </c>
      <c r="I31" s="5">
        <v>1.6354</v>
      </c>
      <c r="J31" s="5">
        <v>1.3013999999999999</v>
      </c>
      <c r="K31" s="6">
        <v>6.9000000000000006E-2</v>
      </c>
      <c r="L31" s="5">
        <v>0.35799999999999998</v>
      </c>
      <c r="M31" s="5">
        <v>0.42199999999999999</v>
      </c>
      <c r="N31" s="5">
        <v>0.25559999999999999</v>
      </c>
      <c r="O31" s="6">
        <v>0.1797</v>
      </c>
      <c r="P31" s="6">
        <v>0.1236</v>
      </c>
      <c r="Q31" s="6">
        <v>2.53E-2</v>
      </c>
      <c r="R31" s="6">
        <v>1.1900000000000001E-2</v>
      </c>
      <c r="S31" s="4">
        <f t="shared" si="11"/>
        <v>2.9367999999999999</v>
      </c>
      <c r="T31" s="4">
        <v>10.862</v>
      </c>
      <c r="U31" s="4">
        <f t="shared" ref="U31:U34" si="12">S31/T31</f>
        <v>0.27037378015098507</v>
      </c>
      <c r="V31" s="4"/>
      <c r="W31" s="4"/>
      <c r="X31" s="4"/>
      <c r="Y31" s="4"/>
      <c r="Z31" s="4"/>
      <c r="AA31" s="4"/>
    </row>
    <row r="32" spans="1:220" ht="15" x14ac:dyDescent="0.2">
      <c r="A32" s="12">
        <v>39340</v>
      </c>
      <c r="B32" s="13">
        <v>39562</v>
      </c>
      <c r="C32" s="11">
        <v>7</v>
      </c>
      <c r="D32" s="6" t="s">
        <v>52</v>
      </c>
      <c r="E32" s="14">
        <f t="shared" si="10"/>
        <v>31.714285714285715</v>
      </c>
      <c r="F32" s="6">
        <v>71.900000000000006</v>
      </c>
      <c r="G32" s="5"/>
      <c r="H32" s="6">
        <v>2.8332000000000002</v>
      </c>
      <c r="I32" s="5">
        <v>1.8956</v>
      </c>
      <c r="J32" s="5">
        <v>1.2835000000000001</v>
      </c>
      <c r="K32" s="6">
        <v>5.2900000000000003E-2</v>
      </c>
      <c r="L32" s="5">
        <v>0.43059999999999998</v>
      </c>
      <c r="M32" s="5">
        <v>0.41549999999999998</v>
      </c>
      <c r="N32" s="5">
        <v>0.25069999999999998</v>
      </c>
      <c r="O32" s="6">
        <v>0.17899999999999999</v>
      </c>
      <c r="P32" s="6">
        <v>0.1169</v>
      </c>
      <c r="Q32" s="6">
        <v>3.2399999999999998E-2</v>
      </c>
      <c r="R32" s="6">
        <v>9.2999999999999992E-3</v>
      </c>
      <c r="S32" s="4">
        <f t="shared" si="11"/>
        <v>3.1791</v>
      </c>
      <c r="T32" s="4">
        <v>6.782</v>
      </c>
      <c r="U32" s="4">
        <f t="shared" si="12"/>
        <v>0.46875552934237691</v>
      </c>
      <c r="V32" s="4"/>
      <c r="W32" s="4"/>
      <c r="X32" s="4"/>
      <c r="Y32" s="4"/>
      <c r="Z32" s="4"/>
      <c r="AA32" s="4"/>
    </row>
    <row r="33" spans="1:220" ht="15" x14ac:dyDescent="0.2">
      <c r="A33" s="12">
        <v>39340</v>
      </c>
      <c r="B33" s="13">
        <v>39562</v>
      </c>
      <c r="C33" s="11">
        <v>8</v>
      </c>
      <c r="D33" s="5" t="s">
        <v>53</v>
      </c>
      <c r="E33" s="14">
        <f t="shared" si="10"/>
        <v>31.714285714285715</v>
      </c>
      <c r="F33" s="5">
        <v>59.4</v>
      </c>
      <c r="G33" s="5"/>
      <c r="H33" s="5">
        <v>3.8151999999999999</v>
      </c>
      <c r="I33" s="5">
        <v>1.7917000000000001</v>
      </c>
      <c r="J33" s="5">
        <v>2.6236999999999999</v>
      </c>
      <c r="K33" s="5">
        <v>6.8199999999999997E-2</v>
      </c>
      <c r="L33" s="5">
        <v>0.43049999999999999</v>
      </c>
      <c r="M33" s="5">
        <v>0.48159999999999997</v>
      </c>
      <c r="N33" s="5">
        <v>0.28299999999999997</v>
      </c>
      <c r="O33" s="5">
        <v>0.16589999999999999</v>
      </c>
      <c r="P33" s="5">
        <v>0.1133</v>
      </c>
      <c r="Q33" s="5">
        <v>2.81E-2</v>
      </c>
      <c r="R33" s="5">
        <v>1.23E-2</v>
      </c>
      <c r="S33" s="4">
        <f t="shared" si="11"/>
        <v>4.4154</v>
      </c>
      <c r="T33" s="4">
        <v>11.3736</v>
      </c>
      <c r="U33" s="4">
        <f t="shared" si="12"/>
        <v>0.3882148132517409</v>
      </c>
      <c r="V33" s="4"/>
      <c r="W33" s="4"/>
      <c r="X33" s="4"/>
      <c r="Y33" s="4"/>
      <c r="Z33" s="4"/>
      <c r="AA33" s="4"/>
    </row>
    <row r="34" spans="1:220" ht="15" x14ac:dyDescent="0.2">
      <c r="A34" s="12">
        <v>39422</v>
      </c>
      <c r="B34" s="13">
        <v>39610</v>
      </c>
      <c r="C34" s="11">
        <v>9</v>
      </c>
      <c r="D34" s="5" t="s">
        <v>54</v>
      </c>
      <c r="E34" s="14">
        <f t="shared" si="10"/>
        <v>26.857142857142858</v>
      </c>
      <c r="F34" s="5">
        <v>60.9</v>
      </c>
      <c r="G34" s="5"/>
      <c r="H34" s="5">
        <v>3.2898000000000001</v>
      </c>
      <c r="I34" s="5">
        <v>3.1360000000000001</v>
      </c>
      <c r="J34" s="5">
        <v>1.9561999999999999</v>
      </c>
      <c r="K34" s="5">
        <v>0.2054</v>
      </c>
      <c r="L34" s="5">
        <v>0.375</v>
      </c>
      <c r="M34" s="5">
        <v>0.44009999999999999</v>
      </c>
      <c r="N34" s="5">
        <v>0.24249999999999999</v>
      </c>
      <c r="O34" s="5">
        <v>0.16270000000000001</v>
      </c>
      <c r="P34" s="5"/>
      <c r="Q34" s="5"/>
      <c r="R34" s="5"/>
      <c r="S34" s="4">
        <f t="shared" si="11"/>
        <v>5.0922000000000001</v>
      </c>
      <c r="T34" s="4">
        <v>11.9193</v>
      </c>
      <c r="U34" s="4">
        <f t="shared" si="12"/>
        <v>0.4272230751805895</v>
      </c>
      <c r="V34" s="4"/>
      <c r="W34" s="4"/>
      <c r="X34" s="4"/>
      <c r="Y34" s="4"/>
      <c r="Z34" s="4"/>
      <c r="AA34" s="4"/>
    </row>
    <row r="35" spans="1:220" s="5" customFormat="1" x14ac:dyDescent="0.15">
      <c r="A35" s="4"/>
      <c r="B35" s="2"/>
      <c r="C35" s="11">
        <v>10</v>
      </c>
      <c r="S35" s="4"/>
      <c r="T35" s="4"/>
      <c r="U35" s="4"/>
      <c r="V35" s="4"/>
      <c r="W35" s="4"/>
      <c r="X35" s="4"/>
      <c r="Y35" s="4"/>
      <c r="Z35" s="4"/>
      <c r="AA35" s="4"/>
      <c r="AB35" s="2"/>
    </row>
    <row r="36" spans="1:220" ht="12" customHeight="1" x14ac:dyDescent="0.15">
      <c r="A36" s="4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</row>
    <row r="37" spans="1:220" x14ac:dyDescent="0.15">
      <c r="A37" s="4"/>
      <c r="C37" s="15"/>
      <c r="D37" s="5"/>
      <c r="E37" s="10" t="s">
        <v>42</v>
      </c>
      <c r="F37" s="10">
        <f>AVERAGE(F26:F36)</f>
        <v>65.837499999999991</v>
      </c>
      <c r="G37" s="10" t="s">
        <v>43</v>
      </c>
      <c r="H37" s="10">
        <f>AVERAGE(H26:H36)</f>
        <v>3.5516714285714288</v>
      </c>
      <c r="I37" s="10">
        <f t="shared" ref="I37:N37" si="13">AVERAGE(I26:I36)</f>
        <v>2.4098625</v>
      </c>
      <c r="J37" s="10">
        <f t="shared" si="13"/>
        <v>1.9094499999999996</v>
      </c>
      <c r="K37" s="10">
        <f t="shared" si="13"/>
        <v>0.130325</v>
      </c>
      <c r="L37" s="10">
        <f t="shared" si="13"/>
        <v>0.41809999999999997</v>
      </c>
      <c r="M37" s="10">
        <f t="shared" si="13"/>
        <v>0.47133750000000002</v>
      </c>
      <c r="N37" s="10">
        <f t="shared" si="13"/>
        <v>0.25198749999999998</v>
      </c>
      <c r="O37" s="10">
        <f>AVERAGE(O26:O36)</f>
        <v>0.1963375</v>
      </c>
      <c r="P37" s="10">
        <f>AVERAGE(P26:P36)</f>
        <v>0.1341</v>
      </c>
      <c r="Q37" s="10">
        <f>AVERAGE(Q26:Q36)</f>
        <v>3.3542857142857145E-2</v>
      </c>
      <c r="R37" s="10">
        <f>AVERAGE(R26:R36)</f>
        <v>1.5485714285714285E-2</v>
      </c>
      <c r="S37" s="10">
        <f t="shared" ref="S37" si="14">AVERAGE(S26:S36)</f>
        <v>4.3193124999999988</v>
      </c>
      <c r="T37" s="10">
        <f>AVERAGE(T26:T36)</f>
        <v>10.234224999999999</v>
      </c>
      <c r="U37" s="10">
        <f>AVERAGE(U26:U36)</f>
        <v>0.38864179948142308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</row>
    <row r="38" spans="1:220" x14ac:dyDescent="0.15">
      <c r="A38" s="4"/>
      <c r="C38" s="17"/>
      <c r="D38" s="18"/>
      <c r="E38" s="19"/>
      <c r="F38" s="19">
        <f>STDEV(F26:F36)/SQRT(F39)</f>
        <v>2.0435383791705162</v>
      </c>
      <c r="G38" s="19" t="s">
        <v>44</v>
      </c>
      <c r="H38" s="19">
        <f>STDEV(H26:H36)/SQRT(H39)</f>
        <v>0.2344503203689183</v>
      </c>
      <c r="I38" s="19">
        <f t="shared" ref="I38:U38" si="15">STDEV(I26:I36)/SQRT(I39)</f>
        <v>0.23595465661367757</v>
      </c>
      <c r="J38" s="19">
        <f t="shared" si="15"/>
        <v>0.19157588574765927</v>
      </c>
      <c r="K38" s="19">
        <f t="shared" si="15"/>
        <v>2.4246227615268911E-2</v>
      </c>
      <c r="L38" s="19">
        <f t="shared" si="15"/>
        <v>4.0850802871401415E-2</v>
      </c>
      <c r="M38" s="19">
        <f t="shared" si="15"/>
        <v>1.9425112037735177E-2</v>
      </c>
      <c r="N38" s="19">
        <f t="shared" si="15"/>
        <v>1.0041297538167094E-2</v>
      </c>
      <c r="O38" s="19">
        <f t="shared" si="15"/>
        <v>1.0709340674316519E-2</v>
      </c>
      <c r="P38" s="19">
        <f t="shared" si="15"/>
        <v>6.5183258148523871E-3</v>
      </c>
      <c r="Q38" s="19">
        <f t="shared" si="15"/>
        <v>3.7597401849733462E-3</v>
      </c>
      <c r="R38" s="19">
        <f t="shared" si="15"/>
        <v>2.2197628113777182E-3</v>
      </c>
      <c r="S38" s="19">
        <f t="shared" si="15"/>
        <v>0.36519107740112522</v>
      </c>
      <c r="T38" s="19">
        <f t="shared" si="15"/>
        <v>1.1708121130046203</v>
      </c>
      <c r="U38" s="19">
        <f t="shared" si="15"/>
        <v>4.2714391856838146E-2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</row>
    <row r="39" spans="1:220" x14ac:dyDescent="0.15">
      <c r="A39" s="4"/>
      <c r="C39" s="20"/>
      <c r="D39" s="5" t="s">
        <v>45</v>
      </c>
      <c r="E39" s="5"/>
      <c r="F39" s="5">
        <f>COUNT(F26:F36)</f>
        <v>8</v>
      </c>
      <c r="G39" s="5"/>
      <c r="H39" s="5">
        <f>COUNT(H26:H36)</f>
        <v>7</v>
      </c>
      <c r="I39" s="5">
        <f t="shared" ref="I39:U39" si="16">COUNT(I26:I36)</f>
        <v>8</v>
      </c>
      <c r="J39" s="5">
        <f t="shared" si="16"/>
        <v>8</v>
      </c>
      <c r="K39" s="5">
        <f t="shared" si="16"/>
        <v>8</v>
      </c>
      <c r="L39" s="5">
        <f t="shared" si="16"/>
        <v>7</v>
      </c>
      <c r="M39" s="5">
        <f t="shared" si="16"/>
        <v>8</v>
      </c>
      <c r="N39" s="5">
        <f t="shared" si="16"/>
        <v>8</v>
      </c>
      <c r="O39" s="5">
        <f t="shared" si="16"/>
        <v>8</v>
      </c>
      <c r="P39" s="5">
        <f t="shared" si="16"/>
        <v>7</v>
      </c>
      <c r="Q39" s="5">
        <f t="shared" si="16"/>
        <v>7</v>
      </c>
      <c r="R39" s="5">
        <f t="shared" si="16"/>
        <v>7</v>
      </c>
      <c r="S39" s="5">
        <f t="shared" si="16"/>
        <v>8</v>
      </c>
      <c r="T39" s="5">
        <f t="shared" si="16"/>
        <v>4</v>
      </c>
      <c r="U39" s="5">
        <f t="shared" si="16"/>
        <v>4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</row>
    <row r="40" spans="1:220" x14ac:dyDescent="0.15">
      <c r="A40" s="4"/>
      <c r="C40" s="20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</row>
    <row r="41" spans="1:220" s="5" customFormat="1" ht="18" x14ac:dyDescent="0.2">
      <c r="A41" s="4"/>
      <c r="D41" s="22" t="s">
        <v>55</v>
      </c>
      <c r="E41" s="22"/>
      <c r="S41" s="4"/>
      <c r="T41" s="4"/>
      <c r="U41" s="4"/>
      <c r="V41" s="4"/>
      <c r="W41" s="4"/>
      <c r="X41" s="4"/>
      <c r="Y41" s="4"/>
      <c r="Z41" s="4"/>
      <c r="AA41" s="4"/>
      <c r="AB41" s="2"/>
    </row>
    <row r="42" spans="1:220" s="5" customFormat="1" ht="18" x14ac:dyDescent="0.2">
      <c r="A42" s="4"/>
      <c r="B42" s="9" t="s">
        <v>47</v>
      </c>
      <c r="C42" s="10" t="s">
        <v>11</v>
      </c>
      <c r="D42" s="3"/>
      <c r="E42" s="9" t="s">
        <v>16</v>
      </c>
      <c r="F42" s="9" t="s">
        <v>17</v>
      </c>
      <c r="G42" s="2"/>
      <c r="H42" s="11" t="s">
        <v>18</v>
      </c>
      <c r="I42" s="11" t="s">
        <v>19</v>
      </c>
      <c r="J42" s="11" t="s">
        <v>20</v>
      </c>
      <c r="K42" s="11" t="s">
        <v>21</v>
      </c>
      <c r="L42" s="11" t="s">
        <v>22</v>
      </c>
      <c r="M42" s="11" t="s">
        <v>23</v>
      </c>
      <c r="N42" s="11" t="s">
        <v>24</v>
      </c>
      <c r="O42" s="9" t="s">
        <v>25</v>
      </c>
      <c r="P42" s="9" t="s">
        <v>26</v>
      </c>
      <c r="Q42" s="10" t="s">
        <v>27</v>
      </c>
      <c r="R42" s="10" t="s">
        <v>28</v>
      </c>
      <c r="S42" s="4" t="s">
        <v>29</v>
      </c>
      <c r="T42" s="4" t="s">
        <v>30</v>
      </c>
      <c r="U42" s="4" t="s">
        <v>31</v>
      </c>
      <c r="V42" s="4"/>
      <c r="W42" s="4"/>
      <c r="X42" s="4"/>
      <c r="Y42" s="4"/>
      <c r="Z42" s="4"/>
      <c r="AA42" s="4"/>
    </row>
    <row r="43" spans="1:220" s="5" customFormat="1" ht="15" x14ac:dyDescent="0.2">
      <c r="A43" s="12">
        <v>39134</v>
      </c>
      <c r="B43" s="13">
        <v>39379</v>
      </c>
      <c r="C43" s="11">
        <v>3</v>
      </c>
      <c r="D43" s="5">
        <v>82</v>
      </c>
      <c r="E43" s="14">
        <f>(B43-A43)/7</f>
        <v>35</v>
      </c>
      <c r="F43" s="5">
        <v>72.400000000000006</v>
      </c>
      <c r="H43" s="6">
        <v>3.4860000000000002</v>
      </c>
      <c r="I43" s="6">
        <v>3.597</v>
      </c>
      <c r="J43" s="6">
        <v>1.897</v>
      </c>
      <c r="K43" s="6">
        <v>0.18</v>
      </c>
      <c r="L43" s="6">
        <v>0.38350000000000001</v>
      </c>
      <c r="M43" s="6">
        <v>0.625</v>
      </c>
      <c r="N43" s="6">
        <v>0.20200000000000001</v>
      </c>
      <c r="O43" s="5">
        <v>0.23799999999999999</v>
      </c>
      <c r="P43" s="5">
        <v>0.13800000000000001</v>
      </c>
      <c r="Q43" s="6">
        <v>4.8899999999999999E-2</v>
      </c>
      <c r="R43" s="6">
        <v>1.29E-2</v>
      </c>
      <c r="S43" s="4">
        <f>I43+J43</f>
        <v>5.4939999999999998</v>
      </c>
      <c r="T43" s="4"/>
      <c r="U43" s="4"/>
      <c r="V43" s="4"/>
      <c r="W43" s="4"/>
      <c r="X43" s="4"/>
      <c r="Y43" s="4"/>
      <c r="Z43" s="4"/>
      <c r="AA43" s="4"/>
    </row>
    <row r="44" spans="1:220" s="5" customFormat="1" ht="15" x14ac:dyDescent="0.2">
      <c r="A44" s="12">
        <v>39134</v>
      </c>
      <c r="B44" s="13">
        <v>39379</v>
      </c>
      <c r="C44" s="11">
        <v>5</v>
      </c>
      <c r="D44" s="6">
        <v>80</v>
      </c>
      <c r="E44" s="14">
        <f>(B44-A44)/7</f>
        <v>35</v>
      </c>
      <c r="F44" s="6">
        <v>61.5</v>
      </c>
      <c r="H44" s="6">
        <v>3.1379999999999999</v>
      </c>
      <c r="I44" s="5">
        <v>1.5089999999999999</v>
      </c>
      <c r="J44" s="5">
        <v>1.6080000000000001</v>
      </c>
      <c r="K44" s="6">
        <v>0.23899999999999999</v>
      </c>
      <c r="L44" s="5">
        <v>0.224</v>
      </c>
      <c r="M44" s="5">
        <v>0.47699999999999998</v>
      </c>
      <c r="N44" s="5">
        <v>0.23100000000000001</v>
      </c>
      <c r="O44" s="6">
        <v>0.224</v>
      </c>
      <c r="P44" s="6">
        <v>0.16789999999999999</v>
      </c>
      <c r="Q44" s="6">
        <v>2.6700000000000002E-2</v>
      </c>
      <c r="R44" s="6">
        <v>1.52E-2</v>
      </c>
      <c r="S44" s="4">
        <f t="shared" ref="S44:S57" si="17">I44+J44</f>
        <v>3.117</v>
      </c>
      <c r="T44" s="4"/>
      <c r="U44" s="4"/>
      <c r="V44" s="4"/>
      <c r="W44" s="4"/>
      <c r="X44" s="4"/>
      <c r="Y44" s="4"/>
      <c r="Z44" s="4"/>
      <c r="AA44" s="4"/>
    </row>
    <row r="45" spans="1:220" s="5" customFormat="1" ht="15" x14ac:dyDescent="0.2">
      <c r="A45" s="12">
        <v>39134</v>
      </c>
      <c r="B45" s="13">
        <v>39379</v>
      </c>
      <c r="C45" s="11">
        <v>6</v>
      </c>
      <c r="D45" s="6">
        <v>81</v>
      </c>
      <c r="E45" s="14">
        <f>(B45-A45)/7</f>
        <v>35</v>
      </c>
      <c r="F45" s="6">
        <v>66.2</v>
      </c>
      <c r="H45" s="6">
        <v>3.77</v>
      </c>
      <c r="I45" s="5">
        <v>1.49</v>
      </c>
      <c r="J45" s="5">
        <v>1.4319999999999999</v>
      </c>
      <c r="K45" s="6">
        <v>0.221</v>
      </c>
      <c r="L45" s="5">
        <v>0.224</v>
      </c>
      <c r="M45" s="5">
        <v>0.48199999999999998</v>
      </c>
      <c r="N45" s="5">
        <v>0.13300000000000001</v>
      </c>
      <c r="O45" s="6">
        <v>0.20699999999999999</v>
      </c>
      <c r="P45" s="6">
        <v>0.1419</v>
      </c>
      <c r="Q45" s="6">
        <v>2.5700000000000001E-2</v>
      </c>
      <c r="R45" s="6">
        <v>1.7299999999999999E-2</v>
      </c>
      <c r="S45" s="4">
        <f t="shared" si="17"/>
        <v>2.9219999999999997</v>
      </c>
      <c r="T45" s="4"/>
      <c r="U45" s="4"/>
      <c r="V45" s="4"/>
      <c r="W45" s="4"/>
      <c r="X45" s="4"/>
      <c r="Y45" s="4"/>
      <c r="Z45" s="4"/>
      <c r="AA45" s="4"/>
    </row>
    <row r="46" spans="1:220" s="5" customFormat="1" ht="15" x14ac:dyDescent="0.2">
      <c r="A46" s="12">
        <v>39134</v>
      </c>
      <c r="B46" s="13">
        <v>39379</v>
      </c>
      <c r="C46" s="11">
        <v>7</v>
      </c>
      <c r="D46" s="6">
        <v>83</v>
      </c>
      <c r="E46" s="14">
        <f>(B46-A46)/7</f>
        <v>35</v>
      </c>
      <c r="F46" s="6">
        <v>68.2</v>
      </c>
      <c r="H46" s="6">
        <v>4.1040000000000001</v>
      </c>
      <c r="I46" s="5">
        <v>1.42</v>
      </c>
      <c r="J46" s="5">
        <v>1.161</v>
      </c>
      <c r="K46" s="6">
        <v>0.151</v>
      </c>
      <c r="L46" s="5">
        <v>0.28000000000000003</v>
      </c>
      <c r="M46" s="5">
        <v>0.47299999999999998</v>
      </c>
      <c r="N46" s="5">
        <v>0.22</v>
      </c>
      <c r="O46" s="6">
        <v>0.20799999999999999</v>
      </c>
      <c r="P46" s="6">
        <v>0.14460000000000001</v>
      </c>
      <c r="Q46" s="6">
        <v>3.0800000000000001E-2</v>
      </c>
      <c r="R46" s="6">
        <v>1.06E-2</v>
      </c>
      <c r="S46" s="4">
        <f t="shared" si="17"/>
        <v>2.581</v>
      </c>
      <c r="T46" s="4"/>
      <c r="U46" s="4"/>
      <c r="V46" s="4"/>
      <c r="W46" s="4"/>
      <c r="X46" s="4"/>
      <c r="Y46" s="4"/>
      <c r="Z46" s="4"/>
      <c r="AA46" s="4"/>
    </row>
    <row r="47" spans="1:220" s="5" customFormat="1" ht="15" x14ac:dyDescent="0.2">
      <c r="A47" s="12">
        <v>39282</v>
      </c>
      <c r="B47" s="13">
        <v>39526</v>
      </c>
      <c r="C47" s="11">
        <v>5</v>
      </c>
      <c r="D47" s="6" t="s">
        <v>56</v>
      </c>
      <c r="E47" s="14">
        <f t="shared" ref="E47:E57" si="18">(B47-A47)/7</f>
        <v>34.857142857142854</v>
      </c>
      <c r="F47" s="6">
        <v>66.599999999999994</v>
      </c>
      <c r="H47" s="6">
        <v>4.8166000000000002</v>
      </c>
      <c r="I47" s="5">
        <v>2.2130999999999998</v>
      </c>
      <c r="J47" s="5">
        <v>1.2738</v>
      </c>
      <c r="K47" s="6">
        <v>0.1525</v>
      </c>
      <c r="L47" s="5">
        <v>0.43619999999999998</v>
      </c>
      <c r="M47" s="5">
        <v>4.9009999999999998E-2</v>
      </c>
      <c r="N47" s="5">
        <v>0.24</v>
      </c>
      <c r="O47" s="6">
        <v>0.1686</v>
      </c>
      <c r="P47" s="6">
        <v>0.1148</v>
      </c>
      <c r="Q47" s="6">
        <v>2.63E-2</v>
      </c>
      <c r="R47" s="6">
        <v>7.7000000000000002E-3</v>
      </c>
      <c r="S47" s="4">
        <f t="shared" si="17"/>
        <v>3.4868999999999999</v>
      </c>
      <c r="T47" s="4"/>
      <c r="U47" s="4"/>
      <c r="V47" s="4"/>
      <c r="W47" s="4"/>
      <c r="X47" s="4"/>
      <c r="Y47" s="4"/>
      <c r="Z47" s="4"/>
      <c r="AA47" s="4"/>
    </row>
    <row r="48" spans="1:220" s="5" customFormat="1" ht="15" x14ac:dyDescent="0.2">
      <c r="A48" s="12">
        <v>39282</v>
      </c>
      <c r="B48" s="13">
        <v>39526</v>
      </c>
      <c r="C48" s="11">
        <v>6</v>
      </c>
      <c r="D48" s="6" t="s">
        <v>57</v>
      </c>
      <c r="E48" s="14">
        <f t="shared" si="18"/>
        <v>34.857142857142854</v>
      </c>
      <c r="F48" s="6">
        <v>64.8</v>
      </c>
      <c r="H48" s="6">
        <v>4.0003000000000002</v>
      </c>
      <c r="I48" s="5">
        <v>1.4745999999999999</v>
      </c>
      <c r="J48" s="5">
        <v>1.2704</v>
      </c>
      <c r="K48" s="6">
        <v>0.10970000000000001</v>
      </c>
      <c r="L48" s="5">
        <v>0.34670000000000001</v>
      </c>
      <c r="M48" s="5">
        <v>0.40770000000000001</v>
      </c>
      <c r="N48" s="5">
        <v>0.2082</v>
      </c>
      <c r="O48" s="6">
        <v>0.14929999999999999</v>
      </c>
      <c r="P48" s="6">
        <v>9.5100000000000004E-2</v>
      </c>
      <c r="Q48" s="6">
        <v>1.8499999999999999E-2</v>
      </c>
      <c r="R48" s="6">
        <v>1.3100000000000001E-2</v>
      </c>
      <c r="S48" s="4">
        <f t="shared" si="17"/>
        <v>2.7450000000000001</v>
      </c>
      <c r="T48" s="4"/>
      <c r="U48" s="4"/>
      <c r="V48" s="4"/>
      <c r="W48" s="4"/>
      <c r="X48" s="4"/>
      <c r="Y48" s="4"/>
      <c r="Z48" s="4"/>
      <c r="AA48" s="4"/>
    </row>
    <row r="49" spans="1:220" s="5" customFormat="1" ht="15" x14ac:dyDescent="0.2">
      <c r="A49" s="12">
        <v>39323</v>
      </c>
      <c r="B49" s="13">
        <v>39526</v>
      </c>
      <c r="C49" s="11">
        <v>7</v>
      </c>
      <c r="D49" s="6" t="s">
        <v>58</v>
      </c>
      <c r="E49" s="14">
        <f t="shared" si="18"/>
        <v>29</v>
      </c>
      <c r="F49" s="6">
        <v>64.7</v>
      </c>
      <c r="H49" s="6">
        <v>3.5432000000000001</v>
      </c>
      <c r="I49" s="5">
        <v>1.579</v>
      </c>
      <c r="J49" s="5">
        <v>1.6133999999999999</v>
      </c>
      <c r="K49" s="6">
        <v>0.1711</v>
      </c>
      <c r="L49" s="5">
        <v>0.44009999999999999</v>
      </c>
      <c r="M49" s="5">
        <v>0.42720000000000002</v>
      </c>
      <c r="N49" s="5">
        <v>0.27600000000000002</v>
      </c>
      <c r="O49" s="6">
        <v>0.17910000000000001</v>
      </c>
      <c r="P49" s="6">
        <v>0.121</v>
      </c>
      <c r="Q49" s="6">
        <v>2.9899999999999999E-2</v>
      </c>
      <c r="R49" s="6">
        <v>9.2999999999999992E-3</v>
      </c>
      <c r="S49" s="4">
        <f t="shared" si="17"/>
        <v>3.1924000000000001</v>
      </c>
      <c r="T49" s="4"/>
      <c r="U49" s="4"/>
      <c r="V49" s="4"/>
      <c r="W49" s="4"/>
      <c r="X49" s="4"/>
      <c r="Y49" s="4"/>
      <c r="Z49" s="4"/>
      <c r="AA49" s="4"/>
    </row>
    <row r="50" spans="1:220" ht="15" x14ac:dyDescent="0.2">
      <c r="A50" s="12"/>
      <c r="B50" s="13"/>
      <c r="C50" s="11"/>
      <c r="D50" s="5"/>
      <c r="E50" s="1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4"/>
      <c r="T50" s="4"/>
      <c r="U50" s="4"/>
      <c r="V50" s="4"/>
      <c r="W50" s="4"/>
      <c r="X50" s="4"/>
      <c r="Y50" s="4"/>
      <c r="Z50" s="4"/>
      <c r="AA50" s="4"/>
      <c r="AB50" s="5"/>
    </row>
    <row r="51" spans="1:220" ht="15" x14ac:dyDescent="0.2">
      <c r="A51" s="12">
        <v>39344</v>
      </c>
      <c r="B51" s="13">
        <v>39526</v>
      </c>
      <c r="C51" s="11">
        <v>9</v>
      </c>
      <c r="D51" s="5" t="s">
        <v>59</v>
      </c>
      <c r="E51" s="14">
        <f t="shared" si="18"/>
        <v>26</v>
      </c>
      <c r="F51" s="5">
        <v>56.6</v>
      </c>
      <c r="G51" s="5"/>
      <c r="H51" s="5">
        <v>4.3280000000000003</v>
      </c>
      <c r="I51" s="5">
        <v>2.2164999999999999</v>
      </c>
      <c r="J51" s="5">
        <v>1.4397</v>
      </c>
      <c r="K51" s="5">
        <v>9.7199999999999995E-2</v>
      </c>
      <c r="L51" s="5">
        <v>0.38800000000000001</v>
      </c>
      <c r="M51" s="5">
        <v>0.44059999999999999</v>
      </c>
      <c r="N51" s="5">
        <v>0.27100000000000002</v>
      </c>
      <c r="O51" s="5">
        <v>0.16450000000000001</v>
      </c>
      <c r="P51" s="5">
        <v>0.105</v>
      </c>
      <c r="Q51" s="5">
        <v>2.4E-2</v>
      </c>
      <c r="R51" s="5">
        <v>6.0000000000000001E-3</v>
      </c>
      <c r="S51" s="4">
        <f t="shared" si="17"/>
        <v>3.6562000000000001</v>
      </c>
      <c r="T51" s="4"/>
      <c r="U51" s="4"/>
      <c r="V51" s="4"/>
      <c r="W51" s="4"/>
      <c r="X51" s="4"/>
      <c r="Y51" s="4"/>
      <c r="Z51" s="4"/>
      <c r="AA51" s="4"/>
    </row>
    <row r="52" spans="1:220" ht="15" x14ac:dyDescent="0.2">
      <c r="A52" s="12">
        <v>39323</v>
      </c>
      <c r="B52" s="13">
        <v>39526</v>
      </c>
      <c r="C52" s="11">
        <v>10</v>
      </c>
      <c r="D52" s="5" t="s">
        <v>60</v>
      </c>
      <c r="E52" s="14">
        <f t="shared" si="18"/>
        <v>29</v>
      </c>
      <c r="F52" s="5">
        <v>58.3</v>
      </c>
      <c r="G52" s="5"/>
      <c r="H52" s="5">
        <v>3.6556000000000002</v>
      </c>
      <c r="I52" s="5">
        <v>1.633</v>
      </c>
      <c r="J52" s="5">
        <v>0.89970000000000006</v>
      </c>
      <c r="K52" s="5">
        <v>0.1308</v>
      </c>
      <c r="L52" s="5">
        <v>0.41310000000000002</v>
      </c>
      <c r="M52" s="5">
        <v>0.43569999999999998</v>
      </c>
      <c r="N52" s="5">
        <v>2.5399999999999999E-2</v>
      </c>
      <c r="O52" s="5">
        <v>0.1825</v>
      </c>
      <c r="P52" s="5">
        <v>0.11600000000000001</v>
      </c>
      <c r="Q52" s="5">
        <v>0.03</v>
      </c>
      <c r="R52" s="5">
        <v>6.0000000000000001E-3</v>
      </c>
      <c r="S52" s="4">
        <f t="shared" si="17"/>
        <v>2.5327000000000002</v>
      </c>
      <c r="T52" s="4"/>
      <c r="U52" s="4"/>
      <c r="V52" s="4"/>
      <c r="W52" s="4"/>
      <c r="X52" s="4"/>
      <c r="Y52" s="4"/>
      <c r="Z52" s="4"/>
      <c r="AA52" s="4"/>
    </row>
    <row r="53" spans="1:220" ht="15" x14ac:dyDescent="0.2">
      <c r="A53" s="23">
        <v>39367</v>
      </c>
      <c r="B53" s="24">
        <v>39575</v>
      </c>
      <c r="C53" s="25"/>
      <c r="D53" s="26" t="s">
        <v>61</v>
      </c>
      <c r="E53" s="14">
        <f t="shared" si="18"/>
        <v>29.714285714285715</v>
      </c>
      <c r="F53" s="26">
        <v>62.3</v>
      </c>
      <c r="G53" s="26"/>
      <c r="H53" s="26">
        <v>3.0743999999999998</v>
      </c>
      <c r="I53" s="26">
        <v>2.1189</v>
      </c>
      <c r="J53" s="26">
        <v>1.6628000000000001</v>
      </c>
      <c r="K53" s="26">
        <v>9.6199999999999994E-2</v>
      </c>
      <c r="L53" s="26">
        <v>0.26300000000000001</v>
      </c>
      <c r="M53" s="26">
        <v>0.42030000000000001</v>
      </c>
      <c r="N53" s="26">
        <v>0.30549999999999999</v>
      </c>
      <c r="O53" s="26">
        <v>0.1792</v>
      </c>
      <c r="P53" s="26">
        <v>0.1249</v>
      </c>
      <c r="Q53" s="26">
        <v>2.7199999999999998E-2</v>
      </c>
      <c r="R53" s="26">
        <v>1.43E-2</v>
      </c>
      <c r="S53" s="4">
        <f t="shared" si="17"/>
        <v>3.7816999999999998</v>
      </c>
      <c r="T53" s="4">
        <v>11.882</v>
      </c>
      <c r="U53" s="4">
        <f t="shared" ref="U53:U57" si="19">S53/T53</f>
        <v>0.31827133479212255</v>
      </c>
      <c r="V53" s="4"/>
      <c r="W53" s="4"/>
      <c r="X53" s="4"/>
      <c r="Y53" s="4"/>
      <c r="Z53" s="4"/>
      <c r="AA53" s="4"/>
    </row>
    <row r="54" spans="1:220" ht="15" x14ac:dyDescent="0.2">
      <c r="A54" s="23">
        <v>39367</v>
      </c>
      <c r="B54" s="24">
        <v>39575</v>
      </c>
      <c r="C54" s="25"/>
      <c r="D54" s="26" t="s">
        <v>62</v>
      </c>
      <c r="E54" s="14">
        <f t="shared" si="18"/>
        <v>29.714285714285715</v>
      </c>
      <c r="F54" s="26">
        <v>67.5</v>
      </c>
      <c r="G54" s="26"/>
      <c r="H54" s="26">
        <v>4.8914999999999997</v>
      </c>
      <c r="I54" s="26">
        <v>3.6086</v>
      </c>
      <c r="J54" s="26">
        <v>0.82379999999999998</v>
      </c>
      <c r="K54" s="26">
        <v>0.1832</v>
      </c>
      <c r="L54" s="26">
        <v>0.49249999999999999</v>
      </c>
      <c r="M54" s="26">
        <v>0.46539999999999998</v>
      </c>
      <c r="N54" s="26">
        <v>0.26069999999999999</v>
      </c>
      <c r="O54" s="26">
        <v>0.18149999999999999</v>
      </c>
      <c r="P54" s="26">
        <v>0.1321</v>
      </c>
      <c r="Q54" s="26">
        <v>2.7699999999999999E-2</v>
      </c>
      <c r="R54" s="26">
        <v>1.14E-2</v>
      </c>
      <c r="S54" s="4">
        <f t="shared" si="17"/>
        <v>4.4324000000000003</v>
      </c>
      <c r="T54" s="4">
        <v>12.1515</v>
      </c>
      <c r="U54" s="4">
        <f t="shared" si="19"/>
        <v>0.3647615520717607</v>
      </c>
      <c r="V54" s="4"/>
      <c r="W54" s="4"/>
      <c r="X54" s="4"/>
      <c r="Y54" s="4"/>
      <c r="Z54" s="4"/>
      <c r="AA54" s="4"/>
    </row>
    <row r="55" spans="1:220" ht="15" x14ac:dyDescent="0.2">
      <c r="A55" s="23">
        <v>39367</v>
      </c>
      <c r="B55" s="24">
        <v>39575</v>
      </c>
      <c r="C55" s="20"/>
      <c r="D55" s="20" t="s">
        <v>63</v>
      </c>
      <c r="E55" s="14">
        <f t="shared" si="18"/>
        <v>29.714285714285715</v>
      </c>
      <c r="F55" s="20">
        <v>60.6</v>
      </c>
      <c r="G55" s="20"/>
      <c r="H55" s="20">
        <v>3.5143</v>
      </c>
      <c r="I55" s="4">
        <v>2.1229</v>
      </c>
      <c r="J55" s="4">
        <v>1.4871000000000001</v>
      </c>
      <c r="K55" s="4">
        <v>8.8400000000000006E-2</v>
      </c>
      <c r="L55" s="4">
        <v>0.3891</v>
      </c>
      <c r="M55" s="4">
        <v>0.3952</v>
      </c>
      <c r="N55" s="4">
        <v>0.25640000000000002</v>
      </c>
      <c r="O55" s="4">
        <v>0.18179999999999999</v>
      </c>
      <c r="P55" s="4">
        <v>0.1118</v>
      </c>
      <c r="Q55" s="4">
        <v>2.9000000000000001E-2</v>
      </c>
      <c r="R55" s="4">
        <v>6.0000000000000001E-3</v>
      </c>
      <c r="S55" s="4">
        <f t="shared" si="17"/>
        <v>3.6100000000000003</v>
      </c>
      <c r="T55" s="4">
        <v>10.8035</v>
      </c>
      <c r="U55" s="4">
        <f t="shared" si="19"/>
        <v>0.33415096959318741</v>
      </c>
      <c r="V55" s="4"/>
      <c r="W55" s="4"/>
      <c r="X55" s="4"/>
      <c r="Y55" s="4"/>
      <c r="Z55" s="4"/>
      <c r="AA55" s="4"/>
    </row>
    <row r="56" spans="1:220" ht="15" x14ac:dyDescent="0.2">
      <c r="A56" s="23">
        <v>39367</v>
      </c>
      <c r="B56" s="24">
        <v>39575</v>
      </c>
      <c r="C56" s="20"/>
      <c r="D56" s="20" t="s">
        <v>64</v>
      </c>
      <c r="E56" s="14">
        <f t="shared" si="18"/>
        <v>29.714285714285715</v>
      </c>
      <c r="F56" s="20">
        <v>60.6</v>
      </c>
      <c r="G56" s="20"/>
      <c r="H56" s="20">
        <v>3.5344000000000002</v>
      </c>
      <c r="I56" s="2">
        <v>1.6391</v>
      </c>
      <c r="J56" s="2">
        <v>2.4980000000000002</v>
      </c>
      <c r="K56" s="2">
        <v>0.1065</v>
      </c>
      <c r="L56" s="2">
        <v>0.37659999999999999</v>
      </c>
      <c r="M56" s="2">
        <v>0.40400000000000003</v>
      </c>
      <c r="N56" s="2">
        <v>0.27029999999999998</v>
      </c>
      <c r="O56" s="2">
        <v>0.18920000000000001</v>
      </c>
      <c r="P56" s="2">
        <v>0.1283</v>
      </c>
      <c r="Q56" s="2">
        <v>2.9700000000000001E-2</v>
      </c>
      <c r="R56" s="2">
        <v>1.4200000000000001E-2</v>
      </c>
      <c r="S56" s="4">
        <f t="shared" si="17"/>
        <v>4.1371000000000002</v>
      </c>
      <c r="T56" s="2">
        <v>10.3538</v>
      </c>
      <c r="U56" s="4">
        <f t="shared" si="19"/>
        <v>0.39957310359481546</v>
      </c>
    </row>
    <row r="57" spans="1:220" ht="15" x14ac:dyDescent="0.2">
      <c r="A57" s="28">
        <v>39383</v>
      </c>
      <c r="B57" s="28">
        <v>39588</v>
      </c>
      <c r="C57" s="20"/>
      <c r="D57" s="29" t="s">
        <v>65</v>
      </c>
      <c r="E57" s="14">
        <f t="shared" si="18"/>
        <v>29.285714285714285</v>
      </c>
      <c r="F57" s="29">
        <v>58.5</v>
      </c>
      <c r="H57" s="29">
        <v>3.5663</v>
      </c>
      <c r="I57" s="29">
        <v>2.3487</v>
      </c>
      <c r="J57" s="29">
        <v>1.1834</v>
      </c>
      <c r="K57" s="29">
        <v>0.13830000000000001</v>
      </c>
      <c r="L57" s="29">
        <v>0.41570000000000001</v>
      </c>
      <c r="M57" s="29">
        <v>0.43269999999999997</v>
      </c>
      <c r="N57" s="29">
        <v>0.23960000000000001</v>
      </c>
      <c r="O57" s="29">
        <v>0.20030000000000001</v>
      </c>
      <c r="P57" s="29">
        <v>0.13189999999999999</v>
      </c>
      <c r="Q57" s="29">
        <v>2.6599999999999999E-2</v>
      </c>
      <c r="R57" s="29">
        <v>1.37E-2</v>
      </c>
      <c r="S57" s="4">
        <f t="shared" si="17"/>
        <v>3.5320999999999998</v>
      </c>
      <c r="T57" s="29">
        <v>9.4268000000000001</v>
      </c>
      <c r="U57" s="4">
        <f t="shared" si="19"/>
        <v>0.37468706241778754</v>
      </c>
    </row>
    <row r="58" spans="1:220" ht="12" customHeight="1" x14ac:dyDescent="0.15">
      <c r="A58" s="12"/>
      <c r="B58" s="13"/>
      <c r="C58" s="11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</row>
    <row r="59" spans="1:220" x14ac:dyDescent="0.15">
      <c r="A59" s="4"/>
      <c r="C59" s="15"/>
      <c r="D59" s="5"/>
      <c r="E59" s="10" t="s">
        <v>42</v>
      </c>
      <c r="F59" s="10">
        <f>AVERAGE(F43:F58,F53:F57)</f>
        <v>63.068421052631564</v>
      </c>
      <c r="G59" s="10" t="s">
        <v>43</v>
      </c>
      <c r="H59" s="10">
        <f t="shared" ref="H59:U59" si="20">AVERAGE(H43:H58,H53:H57)</f>
        <v>3.7896578947368424</v>
      </c>
      <c r="I59" s="10">
        <f t="shared" si="20"/>
        <v>2.1478210526315791</v>
      </c>
      <c r="J59" s="10">
        <f t="shared" si="20"/>
        <v>1.4686947368421053</v>
      </c>
      <c r="K59" s="10">
        <f t="shared" si="20"/>
        <v>0.14092105263157895</v>
      </c>
      <c r="L59" s="10">
        <f t="shared" si="20"/>
        <v>0.3689157894736842</v>
      </c>
      <c r="M59" s="10">
        <f t="shared" si="20"/>
        <v>0.42381105263157898</v>
      </c>
      <c r="N59" s="10">
        <f t="shared" si="20"/>
        <v>0.23534736842105267</v>
      </c>
      <c r="O59" s="10">
        <f t="shared" si="20"/>
        <v>0.18868421052631579</v>
      </c>
      <c r="P59" s="10">
        <f t="shared" si="20"/>
        <v>0.12643684210526315</v>
      </c>
      <c r="Q59" s="10">
        <f t="shared" si="20"/>
        <v>2.8484210526315789E-2</v>
      </c>
      <c r="R59" s="10">
        <f t="shared" si="20"/>
        <v>1.1436842105263157E-2</v>
      </c>
      <c r="S59" s="10">
        <f t="shared" si="20"/>
        <v>3.6165157894736844</v>
      </c>
      <c r="T59" s="10">
        <f t="shared" si="20"/>
        <v>10.92352</v>
      </c>
      <c r="U59" s="10">
        <f t="shared" si="20"/>
        <v>0.3582888044939348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</row>
    <row r="60" spans="1:220" x14ac:dyDescent="0.15">
      <c r="A60" s="4"/>
      <c r="C60" s="17"/>
      <c r="D60" s="18"/>
      <c r="E60" s="19"/>
      <c r="F60" s="19">
        <f>STDEV(F43:F58,F53:F57)/SQRT(F61)</f>
        <v>1.1179648683884083</v>
      </c>
      <c r="G60" s="19" t="s">
        <v>44</v>
      </c>
      <c r="H60" s="19">
        <f t="shared" ref="H60:U60" si="21">STDEV(H43:H58,H53:H57)/SQRT(H61)</f>
        <v>0.15322723200605387</v>
      </c>
      <c r="I60" s="19">
        <f t="shared" si="21"/>
        <v>0.19303785889452613</v>
      </c>
      <c r="J60" s="19">
        <f t="shared" si="21"/>
        <v>0.1245826121889255</v>
      </c>
      <c r="K60" s="19">
        <f t="shared" si="21"/>
        <v>1.2144904147083845E-2</v>
      </c>
      <c r="L60" s="19">
        <f t="shared" si="21"/>
        <v>2.1895955745945567E-2</v>
      </c>
      <c r="M60" s="19">
        <f t="shared" si="21"/>
        <v>2.7913255781602343E-2</v>
      </c>
      <c r="N60" s="19">
        <f t="shared" si="21"/>
        <v>1.7147354760181279E-2</v>
      </c>
      <c r="O60" s="19">
        <f t="shared" si="21"/>
        <v>5.5297124064679964E-3</v>
      </c>
      <c r="P60" s="19">
        <f t="shared" si="21"/>
        <v>4.3192648048562344E-3</v>
      </c>
      <c r="Q60" s="19">
        <f t="shared" si="21"/>
        <v>1.513281495805459E-3</v>
      </c>
      <c r="R60" s="19">
        <f t="shared" si="21"/>
        <v>9.6120008183866394E-4</v>
      </c>
      <c r="S60" s="19">
        <f t="shared" si="21"/>
        <v>0.19317534991436217</v>
      </c>
      <c r="T60" s="19">
        <f t="shared" si="21"/>
        <v>0.47167668908079635</v>
      </c>
      <c r="U60" s="19">
        <f t="shared" si="21"/>
        <v>1.3661341452638658E-2</v>
      </c>
      <c r="V60" s="4"/>
      <c r="W60" s="4"/>
      <c r="X60" s="4"/>
      <c r="Y60" s="4"/>
      <c r="Z60" s="4"/>
      <c r="AA60" s="4"/>
      <c r="AB60" s="16"/>
    </row>
    <row r="61" spans="1:220" x14ac:dyDescent="0.15">
      <c r="A61" s="4"/>
      <c r="C61" s="20"/>
      <c r="D61" s="5" t="s">
        <v>45</v>
      </c>
      <c r="E61" s="5"/>
      <c r="F61" s="5">
        <f t="shared" ref="F61:T61" si="22">COUNT(F43:F58)</f>
        <v>14</v>
      </c>
      <c r="G61" s="5"/>
      <c r="H61" s="5">
        <f t="shared" si="22"/>
        <v>14</v>
      </c>
      <c r="I61" s="5">
        <f t="shared" si="22"/>
        <v>14</v>
      </c>
      <c r="J61" s="5">
        <f t="shared" si="22"/>
        <v>14</v>
      </c>
      <c r="K61" s="5">
        <f t="shared" si="22"/>
        <v>14</v>
      </c>
      <c r="L61" s="5">
        <f t="shared" si="22"/>
        <v>14</v>
      </c>
      <c r="M61" s="5">
        <f t="shared" si="22"/>
        <v>14</v>
      </c>
      <c r="N61" s="5">
        <f t="shared" si="22"/>
        <v>14</v>
      </c>
      <c r="O61" s="5">
        <f t="shared" si="22"/>
        <v>14</v>
      </c>
      <c r="P61" s="5">
        <f t="shared" si="22"/>
        <v>14</v>
      </c>
      <c r="Q61" s="5">
        <f t="shared" si="22"/>
        <v>14</v>
      </c>
      <c r="R61" s="5">
        <f t="shared" si="22"/>
        <v>14</v>
      </c>
      <c r="S61" s="5">
        <f t="shared" si="22"/>
        <v>14</v>
      </c>
      <c r="T61" s="5">
        <f t="shared" si="22"/>
        <v>5</v>
      </c>
      <c r="U61" s="5">
        <f>COUNT(U43:U58)</f>
        <v>5</v>
      </c>
      <c r="V61" s="4"/>
      <c r="W61" s="4"/>
      <c r="X61" s="4"/>
      <c r="Y61" s="4"/>
      <c r="Z61" s="4"/>
      <c r="AA61" s="4"/>
    </row>
    <row r="62" spans="1:220" x14ac:dyDescent="0.15">
      <c r="A62" s="4"/>
      <c r="C62" s="20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4"/>
      <c r="W62" s="4"/>
      <c r="X62" s="4"/>
      <c r="Y62" s="4"/>
      <c r="Z62" s="4"/>
      <c r="AA62" s="4"/>
    </row>
    <row r="63" spans="1:220" ht="15" x14ac:dyDescent="0.2">
      <c r="A63" s="12"/>
      <c r="B63" s="13"/>
      <c r="C63" s="9"/>
      <c r="D63" s="5"/>
      <c r="E63" s="1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4"/>
      <c r="T63" s="30"/>
      <c r="U63" s="4"/>
      <c r="V63" s="4"/>
      <c r="W63" s="4"/>
      <c r="X63" s="4"/>
      <c r="Y63" s="4"/>
      <c r="Z63" s="4"/>
      <c r="AA63" s="4"/>
    </row>
    <row r="64" spans="1:220" ht="15" x14ac:dyDescent="0.2">
      <c r="A64" s="23"/>
      <c r="B64" s="24"/>
      <c r="C64" s="25"/>
      <c r="D64" s="26"/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4"/>
      <c r="T64" s="30"/>
      <c r="U64" s="4"/>
      <c r="V64" s="4"/>
      <c r="W64" s="4"/>
      <c r="X64" s="4"/>
      <c r="Y64" s="4"/>
      <c r="Z64" s="4"/>
      <c r="AA64" s="4"/>
      <c r="AF64" s="4" t="e">
        <f>TTEST(AF9:AF10,AF26,2,2)</f>
        <v>#VALUE!</v>
      </c>
    </row>
    <row r="65" spans="1:32" x14ac:dyDescent="0.15">
      <c r="A65" s="20"/>
      <c r="B65" s="20"/>
      <c r="C65" s="20"/>
      <c r="D65" s="20" t="s">
        <v>66</v>
      </c>
      <c r="E65" s="20"/>
      <c r="F65" s="2">
        <f>TTEST(F9:F19,F26:F36,2,2)</f>
        <v>0.10648965960459204</v>
      </c>
      <c r="H65" s="2">
        <f>TTEST(H9:H19,H26:H36,2,2)</f>
        <v>0.84046175390867628</v>
      </c>
      <c r="I65" s="2">
        <f>TTEST(I9:I19,I26:I36,2,2)</f>
        <v>0.26874289908669169</v>
      </c>
      <c r="J65" s="2">
        <f t="shared" ref="J65:N65" si="23">TTEST(J9:J19,J26:J36,2,2)</f>
        <v>0.59941607479987014</v>
      </c>
      <c r="K65" s="2">
        <f t="shared" si="23"/>
        <v>0.12597184029396996</v>
      </c>
      <c r="L65" s="2">
        <f t="shared" si="23"/>
        <v>0.15054497124361935</v>
      </c>
      <c r="M65" s="2">
        <f t="shared" si="23"/>
        <v>0.9882550465685882</v>
      </c>
      <c r="N65" s="2">
        <f t="shared" si="23"/>
        <v>0.43182557904577712</v>
      </c>
      <c r="O65" s="2">
        <f>TTEST(O9:O19,O26:O36,2,2)</f>
        <v>0.35970439931142306</v>
      </c>
      <c r="P65" s="2">
        <f t="shared" ref="P65:T65" si="24">TTEST(P9:P19,P26:P36,2,2)</f>
        <v>0.24973707793793617</v>
      </c>
      <c r="Q65" s="2">
        <f t="shared" si="24"/>
        <v>0.17179339934122129</v>
      </c>
      <c r="R65" s="2">
        <f t="shared" si="24"/>
        <v>4.9683006334800897E-2</v>
      </c>
      <c r="S65" s="2">
        <f t="shared" si="24"/>
        <v>0.33262843643002393</v>
      </c>
      <c r="T65" s="2">
        <f t="shared" si="24"/>
        <v>0.74257392148706314</v>
      </c>
    </row>
    <row r="66" spans="1:32" x14ac:dyDescent="0.15">
      <c r="A66" s="20"/>
      <c r="B66" s="20"/>
      <c r="C66" s="20"/>
      <c r="D66" s="20"/>
      <c r="E66" s="20"/>
      <c r="F66" s="20"/>
      <c r="G66" s="20"/>
      <c r="H66" s="20"/>
      <c r="T66" s="30"/>
      <c r="AF66" s="2" t="e">
        <f>TTEST(AF9:AF10,AF43:AF46,2,2)</f>
        <v>#DIV/0!</v>
      </c>
    </row>
    <row r="67" spans="1:32" x14ac:dyDescent="0.15">
      <c r="D67" s="20" t="s">
        <v>67</v>
      </c>
      <c r="E67" s="20"/>
      <c r="F67" s="20">
        <f>TTEST(F43:F57,F9:F19,2,2)</f>
        <v>0.33419122428278092</v>
      </c>
      <c r="G67" s="20"/>
      <c r="H67" s="20">
        <f t="shared" ref="H67:T67" si="25">TTEST(H43:H57,H9:H19,2,2)</f>
        <v>0.30606581092798402</v>
      </c>
      <c r="I67" s="20">
        <f t="shared" si="25"/>
        <v>0.74100403189645481</v>
      </c>
      <c r="J67" s="20">
        <f t="shared" si="25"/>
        <v>5.8286502845947948E-2</v>
      </c>
      <c r="K67" s="20">
        <f t="shared" si="25"/>
        <v>3.2773805866852619E-3</v>
      </c>
      <c r="L67" s="20">
        <f t="shared" si="25"/>
        <v>0.75400590421255931</v>
      </c>
      <c r="M67" s="20">
        <f t="shared" si="25"/>
        <v>0.27486407815642033</v>
      </c>
      <c r="N67" s="20">
        <f t="shared" si="25"/>
        <v>0.10677974586641603</v>
      </c>
      <c r="O67" s="20">
        <f t="shared" si="25"/>
        <v>0.61011980547601341</v>
      </c>
      <c r="P67" s="20">
        <f t="shared" si="25"/>
        <v>0.68780312462429882</v>
      </c>
      <c r="Q67" s="20">
        <f t="shared" si="25"/>
        <v>0.96992556921198658</v>
      </c>
      <c r="R67" s="20">
        <f t="shared" si="25"/>
        <v>0.79064020543548008</v>
      </c>
      <c r="S67" s="20">
        <f t="shared" si="25"/>
        <v>0.15443251198008551</v>
      </c>
      <c r="T67" s="20">
        <f t="shared" si="25"/>
        <v>0.97395349864731928</v>
      </c>
    </row>
    <row r="68" spans="1:32" x14ac:dyDescent="0.15">
      <c r="D68" s="20"/>
      <c r="E68" s="20"/>
      <c r="F68" s="20"/>
      <c r="G68" s="20"/>
      <c r="H68" s="20"/>
      <c r="T68" s="30"/>
    </row>
    <row r="69" spans="1:32" x14ac:dyDescent="0.15">
      <c r="D69" s="2" t="s">
        <v>68</v>
      </c>
      <c r="F69" s="2">
        <f>TTEST(F43:F57,F26:F34,2,2)</f>
        <v>0.29794668413505188</v>
      </c>
      <c r="H69" s="2">
        <f>TTEST(H43:H57,H26:H34,2,2)</f>
        <v>0.33397798337461715</v>
      </c>
      <c r="I69" s="2">
        <f t="shared" ref="I69:T69" si="26">TTEST(I43:I57,I26:I34,2,2)</f>
        <v>0.28981881869469728</v>
      </c>
      <c r="J69" s="2">
        <f t="shared" si="26"/>
        <v>3.6889666776366674E-2</v>
      </c>
      <c r="K69" s="2">
        <f t="shared" si="26"/>
        <v>0.49374480029974332</v>
      </c>
      <c r="L69" s="2">
        <f t="shared" si="26"/>
        <v>0.20635455562765129</v>
      </c>
      <c r="M69" s="2">
        <f t="shared" si="26"/>
        <v>0.31378279614937765</v>
      </c>
      <c r="N69" s="2">
        <f t="shared" si="26"/>
        <v>0.30479108749605482</v>
      </c>
      <c r="O69" s="2">
        <f t="shared" si="26"/>
        <v>0.5634916993073924</v>
      </c>
      <c r="P69" s="2">
        <f t="shared" si="26"/>
        <v>0.3851251362980278</v>
      </c>
      <c r="Q69" s="2">
        <f t="shared" si="26"/>
        <v>0.19192474297465406</v>
      </c>
      <c r="R69" s="2">
        <f t="shared" si="26"/>
        <v>5.8182438709064414E-2</v>
      </c>
      <c r="S69" s="2">
        <f t="shared" si="26"/>
        <v>5.4504677533321999E-2</v>
      </c>
      <c r="T69" s="2">
        <f t="shared" si="26"/>
        <v>0.57568863036825024</v>
      </c>
    </row>
    <row r="70" spans="1:32" x14ac:dyDescent="0.15">
      <c r="A70" s="4"/>
      <c r="C70" s="20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4"/>
      <c r="W70" s="4"/>
      <c r="X70" s="4"/>
      <c r="Y70" s="4"/>
      <c r="Z70" s="4"/>
      <c r="AA70" s="4"/>
    </row>
    <row r="71" spans="1:32" ht="15" x14ac:dyDescent="0.2">
      <c r="A71" s="23"/>
      <c r="B71" s="24"/>
      <c r="C71" s="25"/>
      <c r="D71" s="26"/>
      <c r="E71" s="27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4"/>
      <c r="T71" s="4"/>
      <c r="U71" s="4"/>
      <c r="V71" s="4"/>
      <c r="W71" s="4"/>
      <c r="X71" s="4"/>
      <c r="Y71" s="4"/>
      <c r="Z71" s="4"/>
      <c r="AA71" s="4"/>
    </row>
    <row r="72" spans="1:32" ht="15" x14ac:dyDescent="0.2">
      <c r="A72" s="23"/>
      <c r="B72" s="24"/>
      <c r="C72" s="25"/>
      <c r="D72" s="26"/>
      <c r="E72" s="27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4"/>
      <c r="T72" s="4"/>
      <c r="U72" s="4"/>
      <c r="V72" s="4"/>
      <c r="W72" s="4"/>
      <c r="X72" s="4"/>
      <c r="Y72" s="4"/>
      <c r="Z72" s="4"/>
      <c r="AA72" s="4"/>
    </row>
    <row r="73" spans="1:32" x14ac:dyDescent="0.15">
      <c r="A73" s="23"/>
      <c r="B73" s="2" t="s">
        <v>69</v>
      </c>
      <c r="E73" s="2" t="s">
        <v>2</v>
      </c>
      <c r="F73" s="2">
        <f>TTEST(F9:F19,[1]Femeatratada!AV9:AV20,2,2)</f>
        <v>0.48030145783882561</v>
      </c>
      <c r="G73" s="2" t="e">
        <f>TTEST(G9:G19,[1]Femeatratada!AW9:AW20,2,2)</f>
        <v>#DIV/0!</v>
      </c>
      <c r="H73" s="2">
        <f>TTEST(H9:H19,[1]Femeatratada!AX9:AX20,2,2)</f>
        <v>6.2575323721938541E-5</v>
      </c>
      <c r="I73" s="2">
        <f>TTEST(I9:I19,[1]Femeatratada!AY9:AY20,2,2)</f>
        <v>2.4684682798067811E-4</v>
      </c>
      <c r="J73" s="2">
        <f>TTEST(J9:J19,[1]Femeatratada!AZ9:AZ20,2,2)</f>
        <v>0.13586784711991476</v>
      </c>
      <c r="K73" s="2">
        <f>TTEST(K9:K19,[1]Femeatratada!BA9:BA20,2,2)</f>
        <v>0.4492707119429119</v>
      </c>
      <c r="L73" s="2">
        <f>TTEST(L9:L19,[1]Femeatratada!BB9:BB20,2,2)</f>
        <v>0.41335723143775704</v>
      </c>
      <c r="M73" s="2">
        <f>TTEST(M9:M19,[1]Femeatratada!BC9:BC20,2,2)</f>
        <v>5.4605069886309553E-2</v>
      </c>
      <c r="N73" s="2">
        <f>TTEST(N9:N19,[1]Femeatratada!BD9:BD20,2,2)</f>
        <v>3.97420182960787E-2</v>
      </c>
      <c r="O73" s="2">
        <f>TTEST(O9:O19,[1]Femeatratada!BE9:BE20,2,2)</f>
        <v>0.50382952105636369</v>
      </c>
      <c r="P73" s="2">
        <f>TTEST(P9:P19,[1]Femeatratada!BF9:BF20,2,2)</f>
        <v>0.22866000758069532</v>
      </c>
      <c r="Q73" s="2">
        <f>TTEST(Q9:Q19,[1]Femeatratada!BG9:BG20,2,2)</f>
        <v>9.7379643547410771E-2</v>
      </c>
      <c r="R73" s="2">
        <f>TTEST(R9:R19,[1]Femeatratada!BH9:BH20,2,2)</f>
        <v>0.16118206219953804</v>
      </c>
      <c r="S73" s="2">
        <f>TTEST(S9:S19,[1]Femeatratada!BI9:BI20,2,2)</f>
        <v>1.1620764103690958E-7</v>
      </c>
      <c r="T73" s="2">
        <f>TTEST(T9:T19,[1]Femeatratada!BJ9:BJ20,2,2)</f>
        <v>0.34906161472892044</v>
      </c>
      <c r="U73" s="4"/>
      <c r="V73" s="4"/>
      <c r="W73" s="4"/>
      <c r="X73" s="4"/>
      <c r="Y73" s="4"/>
      <c r="Z73" s="4"/>
      <c r="AA73" s="4"/>
    </row>
    <row r="74" spans="1:32" x14ac:dyDescent="0.15">
      <c r="A74" s="23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4"/>
      <c r="V74" s="4"/>
      <c r="W74" s="4"/>
      <c r="X74" s="4"/>
      <c r="Y74" s="4"/>
      <c r="Z74" s="4"/>
      <c r="AA74" s="4"/>
    </row>
    <row r="75" spans="1:32" x14ac:dyDescent="0.15">
      <c r="A75" s="23"/>
      <c r="E75" s="2" t="s">
        <v>70</v>
      </c>
      <c r="F75" s="2">
        <f>TTEST(F26:F35,[1]Femeatratada!AV27:AV40,2,2)</f>
        <v>0.46387303084202003</v>
      </c>
      <c r="G75" s="2" t="e">
        <f>TTEST(G26:G35,[1]Femeatratada!AW27:AW40,2,2)</f>
        <v>#DIV/0!</v>
      </c>
      <c r="H75" s="2">
        <f>TTEST(H26:H35,[1]Femeatratada!AX27:AX40,2,2)</f>
        <v>1.0848841573598068E-2</v>
      </c>
      <c r="I75" s="2">
        <f>TTEST(I26:I35,[1]Femeatratada!AY27:AY40,2,2)</f>
        <v>2.7553488023935035E-6</v>
      </c>
      <c r="J75" s="2">
        <f>TTEST(J26:J35,[1]Femeatratada!AZ27:AZ40,2,2)</f>
        <v>0.17770489683805263</v>
      </c>
      <c r="K75" s="2">
        <f>TTEST(K26:K35,[1]Femeatratada!BA27:BA40,2,2)</f>
        <v>0.48794034878729686</v>
      </c>
      <c r="L75" s="2">
        <f>TTEST(L26:L35,[1]Femeatratada!BB27:BB40,2,2)</f>
        <v>0.76835434367075206</v>
      </c>
      <c r="M75" s="2">
        <f>TTEST(M26:M35,[1]Femeatratada!BC27:BC40,2,2)</f>
        <v>1.0697405347135763E-2</v>
      </c>
      <c r="N75" s="2">
        <f>TTEST(N26:N35,[1]Femeatratada!BD27:BD40,2,2)</f>
        <v>0.41277322110039971</v>
      </c>
      <c r="O75" s="2">
        <f>TTEST(O26:O35,[1]Femeatratada!BE27:BE40,2,2)</f>
        <v>0.26120254438256391</v>
      </c>
      <c r="P75" s="2">
        <f>TTEST(P26:P35,[1]Femeatratada!BF27:BF40,2,2)</f>
        <v>0.23732082629143747</v>
      </c>
      <c r="Q75" s="2">
        <f>TTEST(Q26:Q35,[1]Femeatratada!BG27:BG40,2,2)</f>
        <v>0.2648098629011148</v>
      </c>
      <c r="R75" s="2">
        <f>TTEST(R26:R35,[1]Femeatratada!BH27:BH40,2,2)</f>
        <v>4.5326772860524493E-2</v>
      </c>
      <c r="S75" s="2">
        <f>TTEST(S26:S35,[1]Femeatratada!BI27:BI40,2,2)</f>
        <v>6.9051685391481307E-6</v>
      </c>
      <c r="T75" s="2">
        <f>TTEST(T26:T35,[1]Femeatratada!BJ27:BJ40,2,2)</f>
        <v>9.1965439214402589E-3</v>
      </c>
      <c r="U75" s="4"/>
      <c r="V75" s="4"/>
      <c r="W75" s="4"/>
      <c r="X75" s="4"/>
      <c r="Y75" s="4"/>
      <c r="Z75" s="4"/>
      <c r="AA75" s="4"/>
    </row>
    <row r="76" spans="1:32" x14ac:dyDescent="0.15">
      <c r="A76" s="23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4"/>
      <c r="V76" s="4"/>
      <c r="W76" s="4"/>
      <c r="X76" s="4"/>
      <c r="Y76" s="4"/>
      <c r="Z76" s="4"/>
      <c r="AA76" s="4"/>
    </row>
    <row r="77" spans="1:32" x14ac:dyDescent="0.15">
      <c r="A77" s="23"/>
      <c r="E77" s="2" t="s">
        <v>71</v>
      </c>
      <c r="F77" s="2">
        <f>TTEST(F43:F57,[1]Femeatratada!AV47:AV61,2,2)</f>
        <v>0.85343389716090656</v>
      </c>
      <c r="G77" s="2" t="e">
        <f>TTEST(G43:G57,[1]Femeatratada!AW47:AW61,2,2)</f>
        <v>#DIV/0!</v>
      </c>
      <c r="H77" s="2">
        <f>TTEST(H43:H57,[1]Femeatratada!AX47:AX61,2,2)</f>
        <v>0.17536886755693804</v>
      </c>
      <c r="I77" s="2">
        <f>TTEST(I43:I57,[1]Femeatratada!AY47:AY61,2,2)</f>
        <v>9.4920794077993945E-5</v>
      </c>
      <c r="J77" s="2">
        <f>TTEST(J43:J57,[1]Femeatratada!AZ47:AZ61,2,2)</f>
        <v>8.6240602650982795E-2</v>
      </c>
      <c r="K77" s="2">
        <f>TTEST(K43:K57,[1]Femeatratada!BA47:BA61,2,2)</f>
        <v>0.72756853541196831</v>
      </c>
      <c r="L77" s="2">
        <f>TTEST(L43:L57,[1]Femeatratada!BB47:BB61,2,2)</f>
        <v>8.2702125412112637E-2</v>
      </c>
      <c r="M77" s="2">
        <f>TTEST(M43:M57,[1]Femeatratada!BC47:BC61,2,2)</f>
        <v>0.30375687609555918</v>
      </c>
      <c r="N77" s="2">
        <f>TTEST(N43:N57,[1]Femeatratada!BD47:BD61,2,2)</f>
        <v>0.52935252379915787</v>
      </c>
      <c r="O77" s="2">
        <f>TTEST(O43:O57,[1]Femeatratada!BE47:BE61,2,2)</f>
        <v>1.016335121958208E-3</v>
      </c>
      <c r="P77" s="2">
        <f>TTEST(P43:P57,[1]Femeatratada!BF47:BF61,2,2)</f>
        <v>1.2986106499647244E-3</v>
      </c>
      <c r="Q77" s="2">
        <f>TTEST(Q43:Q57,[1]Femeatratada!BG47:BG61,2,2)</f>
        <v>0.30575081813240446</v>
      </c>
      <c r="R77" s="2">
        <f>TTEST(R43:R57,[1]Femeatratada!BH47:BH61,2,2)</f>
        <v>0.80882013475345949</v>
      </c>
      <c r="S77" s="2">
        <f>TTEST(S43:S57,[1]Femeatratada!BI47:BI61,2,2)</f>
        <v>1.2426606489185265E-5</v>
      </c>
      <c r="T77" s="2">
        <f>TTEST(T43:T57,[1]Femeatratada!BJ47:BJ61,2,2)</f>
        <v>1.3692794772419473E-2</v>
      </c>
      <c r="U77" s="4"/>
      <c r="V77" s="4"/>
      <c r="W77" s="4"/>
      <c r="X77" s="4"/>
      <c r="Y77" s="4"/>
      <c r="Z77" s="4"/>
      <c r="AA77" s="4"/>
    </row>
    <row r="78" spans="1:32" ht="15" x14ac:dyDescent="0.2">
      <c r="A78" s="23"/>
      <c r="B78" s="24"/>
      <c r="C78" s="25"/>
      <c r="D78" s="26"/>
      <c r="E78" s="27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4"/>
      <c r="T78" s="4"/>
      <c r="U78" s="4"/>
      <c r="V78" s="4"/>
      <c r="W78" s="4"/>
      <c r="X78" s="4"/>
      <c r="Y78" s="4"/>
      <c r="Z78" s="4"/>
      <c r="AA78" s="4"/>
    </row>
    <row r="79" spans="1:32" ht="15" x14ac:dyDescent="0.2">
      <c r="A79" s="23"/>
      <c r="B79" s="24"/>
      <c r="C79" s="25"/>
      <c r="D79" s="26"/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4"/>
      <c r="T79" s="4"/>
      <c r="U79" s="4"/>
      <c r="V79" s="4"/>
      <c r="W79" s="4"/>
      <c r="X79" s="4"/>
      <c r="Y79" s="4"/>
      <c r="Z79" s="4"/>
      <c r="AA79" s="4"/>
    </row>
    <row r="80" spans="1:32" ht="15" x14ac:dyDescent="0.2">
      <c r="A80" s="23"/>
      <c r="B80" s="24"/>
      <c r="C80" s="25"/>
      <c r="D80" s="26"/>
      <c r="E80" s="27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4"/>
      <c r="T80" s="4"/>
      <c r="U80" s="4"/>
      <c r="V80" s="4"/>
      <c r="W80" s="4"/>
      <c r="X80" s="4"/>
      <c r="Y80" s="4"/>
      <c r="Z80" s="4"/>
      <c r="AA80" s="4"/>
    </row>
    <row r="81" spans="1:32" ht="15" x14ac:dyDescent="0.2">
      <c r="A81" s="23"/>
      <c r="B81" s="24"/>
      <c r="C81" s="25"/>
      <c r="D81" s="26"/>
      <c r="E81" s="27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4"/>
      <c r="T81" s="4"/>
      <c r="U81" s="4"/>
      <c r="V81" s="4"/>
      <c r="W81" s="4"/>
      <c r="X81" s="4"/>
      <c r="Y81" s="4"/>
      <c r="Z81" s="4"/>
      <c r="AA81" s="4"/>
    </row>
    <row r="82" spans="1:32" ht="15" x14ac:dyDescent="0.2">
      <c r="A82" s="23"/>
      <c r="B82" s="24"/>
      <c r="C82" s="25"/>
      <c r="D82" s="26"/>
      <c r="E82" s="27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4"/>
      <c r="T82" s="4"/>
      <c r="U82" s="4"/>
      <c r="V82" s="4"/>
      <c r="W82" s="4"/>
      <c r="X82" s="4"/>
      <c r="Y82" s="4"/>
      <c r="Z82" s="4"/>
      <c r="AA82" s="4"/>
    </row>
    <row r="83" spans="1:32" ht="15" x14ac:dyDescent="0.2">
      <c r="A83" s="23"/>
      <c r="B83" s="24"/>
      <c r="C83" s="25"/>
      <c r="D83" s="26"/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4"/>
      <c r="T83" s="4"/>
      <c r="U83" s="4"/>
      <c r="V83" s="4"/>
      <c r="W83" s="4"/>
      <c r="X83" s="4"/>
      <c r="Y83" s="4"/>
      <c r="Z83" s="4"/>
      <c r="AA83" s="4"/>
    </row>
    <row r="84" spans="1:32" ht="18" x14ac:dyDescent="0.2">
      <c r="D84" s="3" t="s">
        <v>8</v>
      </c>
      <c r="E84" s="3"/>
      <c r="F84" s="3"/>
      <c r="G84" s="3"/>
      <c r="O84" s="3"/>
      <c r="P84" s="3"/>
    </row>
    <row r="85" spans="1:32" s="5" customFormat="1" x14ac:dyDescent="0.15">
      <c r="A85" s="4"/>
      <c r="C85" s="6"/>
      <c r="D85" s="4"/>
      <c r="E85" s="2"/>
      <c r="F85" s="2"/>
      <c r="G85" s="2"/>
      <c r="H85" s="6"/>
      <c r="I85" s="6"/>
      <c r="J85" s="6"/>
      <c r="K85" s="6"/>
      <c r="L85" s="6"/>
      <c r="M85" s="6"/>
      <c r="N85" s="6"/>
      <c r="O85" s="2"/>
      <c r="P85" s="2"/>
      <c r="Q85" s="6"/>
      <c r="R85" s="6"/>
      <c r="S85" s="4"/>
      <c r="T85" s="4"/>
      <c r="U85" s="4"/>
      <c r="V85" s="4"/>
      <c r="W85" s="4"/>
      <c r="X85" s="4"/>
      <c r="Y85" s="4"/>
      <c r="Z85" s="4"/>
      <c r="AA85" s="4"/>
    </row>
    <row r="86" spans="1:32" ht="18" x14ac:dyDescent="0.2">
      <c r="A86" s="31"/>
      <c r="B86" s="32"/>
      <c r="C86" s="32"/>
      <c r="D86" s="33" t="s">
        <v>9</v>
      </c>
      <c r="E86" s="33" t="s">
        <v>10</v>
      </c>
      <c r="F86" s="33" t="s">
        <v>11</v>
      </c>
      <c r="G86" s="33" t="s">
        <v>12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1"/>
      <c r="T86" s="31"/>
      <c r="U86" s="31"/>
      <c r="V86" s="4"/>
      <c r="W86" s="4"/>
      <c r="X86" s="4"/>
      <c r="Y86" s="4"/>
      <c r="Z86" s="4"/>
      <c r="AA86" s="4"/>
    </row>
    <row r="87" spans="1:32" ht="18" x14ac:dyDescent="0.2">
      <c r="A87" s="31"/>
      <c r="B87" s="32"/>
      <c r="C87" s="31"/>
      <c r="D87" s="34" t="s">
        <v>72</v>
      </c>
      <c r="E87" s="32"/>
      <c r="F87" s="32"/>
      <c r="G87" s="32"/>
      <c r="H87" s="30"/>
      <c r="I87" s="30"/>
      <c r="J87" s="30"/>
      <c r="K87" s="30"/>
      <c r="L87" s="30"/>
      <c r="M87" s="30"/>
      <c r="N87" s="30"/>
      <c r="O87" s="32"/>
      <c r="P87" s="32"/>
      <c r="Q87" s="30"/>
      <c r="R87" s="30"/>
      <c r="S87" s="31"/>
      <c r="T87" s="31"/>
      <c r="U87" s="31"/>
      <c r="V87" s="4"/>
      <c r="W87" s="4"/>
      <c r="X87" s="4"/>
      <c r="Y87" s="4" t="s">
        <v>73</v>
      </c>
      <c r="Z87" s="4"/>
    </row>
    <row r="88" spans="1:32" ht="18" x14ac:dyDescent="0.2">
      <c r="A88" s="31"/>
      <c r="B88" s="32"/>
      <c r="C88" s="30"/>
      <c r="D88" s="35" t="s">
        <v>10</v>
      </c>
      <c r="E88" s="32"/>
      <c r="F88" s="32"/>
      <c r="G88" s="32"/>
      <c r="H88" s="30"/>
      <c r="I88" s="30"/>
      <c r="J88" s="30"/>
      <c r="K88" s="30"/>
      <c r="L88" s="30"/>
      <c r="M88" s="30"/>
      <c r="N88" s="30"/>
      <c r="O88" s="32"/>
      <c r="P88" s="32"/>
      <c r="Q88" s="30"/>
      <c r="R88" s="30"/>
      <c r="S88" s="31"/>
      <c r="T88" s="31"/>
      <c r="U88" s="31"/>
      <c r="V88" s="4"/>
      <c r="W88" s="4"/>
      <c r="X88" s="4"/>
      <c r="Y88" s="4"/>
      <c r="Z88" s="4"/>
    </row>
    <row r="89" spans="1:32" x14ac:dyDescent="0.15">
      <c r="A89" s="31" t="s">
        <v>14</v>
      </c>
      <c r="B89" s="36" t="s">
        <v>15</v>
      </c>
      <c r="C89" s="37" t="s">
        <v>11</v>
      </c>
      <c r="D89" s="32"/>
      <c r="E89" s="36" t="s">
        <v>16</v>
      </c>
      <c r="F89" s="36" t="s">
        <v>17</v>
      </c>
      <c r="G89" s="32"/>
      <c r="H89" s="37" t="s">
        <v>18</v>
      </c>
      <c r="I89" s="37" t="s">
        <v>19</v>
      </c>
      <c r="J89" s="37" t="s">
        <v>20</v>
      </c>
      <c r="K89" s="37" t="s">
        <v>21</v>
      </c>
      <c r="L89" s="37" t="s">
        <v>22</v>
      </c>
      <c r="M89" s="37" t="s">
        <v>23</v>
      </c>
      <c r="N89" s="37" t="s">
        <v>24</v>
      </c>
      <c r="O89" s="36" t="s">
        <v>25</v>
      </c>
      <c r="P89" s="36" t="s">
        <v>26</v>
      </c>
      <c r="Q89" s="37" t="s">
        <v>27</v>
      </c>
      <c r="R89" s="37" t="s">
        <v>28</v>
      </c>
      <c r="S89" s="31" t="s">
        <v>29</v>
      </c>
      <c r="T89" s="31" t="s">
        <v>30</v>
      </c>
      <c r="U89" s="31"/>
      <c r="V89" s="4"/>
      <c r="W89" s="4"/>
      <c r="X89" s="4"/>
      <c r="Y89" s="4" t="s">
        <v>74</v>
      </c>
      <c r="Z89" s="4" t="s">
        <v>75</v>
      </c>
      <c r="AA89" s="2" t="s">
        <v>76</v>
      </c>
      <c r="AB89" s="2" t="s">
        <v>77</v>
      </c>
      <c r="AC89" s="2" t="s">
        <v>78</v>
      </c>
      <c r="AD89" s="2" t="s">
        <v>79</v>
      </c>
      <c r="AF89" s="2" t="s">
        <v>80</v>
      </c>
    </row>
    <row r="90" spans="1:32" ht="15" x14ac:dyDescent="0.2">
      <c r="A90" s="38">
        <f t="shared" ref="A90:F100" si="27">A9</f>
        <v>39161</v>
      </c>
      <c r="B90" s="39">
        <f t="shared" si="27"/>
        <v>39379</v>
      </c>
      <c r="C90" s="36">
        <f t="shared" si="27"/>
        <v>1</v>
      </c>
      <c r="D90" s="30" t="str">
        <f t="shared" si="27"/>
        <v>W4</v>
      </c>
      <c r="E90" s="40">
        <f t="shared" si="27"/>
        <v>31.142857142857142</v>
      </c>
      <c r="F90" s="30">
        <f t="shared" si="27"/>
        <v>68.099999999999994</v>
      </c>
      <c r="G90" s="30"/>
      <c r="H90" s="30">
        <f>(H9/$F9)*1000</f>
        <v>63.656387665198238</v>
      </c>
      <c r="I90" s="30">
        <f t="shared" ref="I90:S95" si="28">(I9/$F9)*1000</f>
        <v>27.019089574155657</v>
      </c>
      <c r="J90" s="30">
        <f t="shared" si="28"/>
        <v>40.396475770925107</v>
      </c>
      <c r="K90" s="30">
        <f t="shared" si="28"/>
        <v>1.5859030837004406</v>
      </c>
      <c r="L90" s="30">
        <f t="shared" si="28"/>
        <v>4.2437591776798831</v>
      </c>
      <c r="M90" s="30">
        <f t="shared" si="28"/>
        <v>9.3685756240822329</v>
      </c>
      <c r="N90" s="30">
        <f t="shared" si="28"/>
        <v>3.5242290748898681</v>
      </c>
      <c r="O90" s="30">
        <f t="shared" si="28"/>
        <v>3.572687224669604</v>
      </c>
      <c r="P90" s="30">
        <f t="shared" si="28"/>
        <v>2.2613803230543317</v>
      </c>
      <c r="Q90" s="30">
        <f t="shared" si="28"/>
        <v>0.53010279001468441</v>
      </c>
      <c r="R90" s="30">
        <f t="shared" si="28"/>
        <v>0.1527165932452276</v>
      </c>
      <c r="S90" s="30">
        <f t="shared" si="28"/>
        <v>67.415565345080765</v>
      </c>
      <c r="T90" s="30"/>
      <c r="U90" s="31"/>
      <c r="V90" s="4"/>
      <c r="W90" s="4"/>
      <c r="X90" s="4"/>
      <c r="Y90" s="4" t="s">
        <v>81</v>
      </c>
      <c r="Z90" s="4">
        <v>29</v>
      </c>
      <c r="AA90" s="4">
        <v>33.4</v>
      </c>
      <c r="AB90" s="2">
        <v>21.5</v>
      </c>
      <c r="AC90" s="2">
        <v>54.9</v>
      </c>
      <c r="AD90" s="2">
        <v>60.8</v>
      </c>
      <c r="AF90" s="4">
        <f t="shared" ref="AF90:AF91" si="29">(S$101/10)/AD90</f>
        <v>0.10511568329779802</v>
      </c>
    </row>
    <row r="91" spans="1:32" ht="15" x14ac:dyDescent="0.2">
      <c r="A91" s="38">
        <f t="shared" si="27"/>
        <v>39162</v>
      </c>
      <c r="B91" s="39">
        <f t="shared" si="27"/>
        <v>39379</v>
      </c>
      <c r="C91" s="36">
        <f t="shared" si="27"/>
        <v>2</v>
      </c>
      <c r="D91" s="30">
        <f t="shared" si="27"/>
        <v>137</v>
      </c>
      <c r="E91" s="40">
        <f t="shared" si="27"/>
        <v>31</v>
      </c>
      <c r="F91" s="30">
        <f t="shared" si="27"/>
        <v>60</v>
      </c>
      <c r="G91" s="30"/>
      <c r="H91" s="30">
        <f>(H10/$F10)*1000</f>
        <v>44.223333333333329</v>
      </c>
      <c r="I91" s="30">
        <f t="shared" si="28"/>
        <v>39.449999999999996</v>
      </c>
      <c r="J91" s="30">
        <f t="shared" si="28"/>
        <v>23.78</v>
      </c>
      <c r="K91" s="30">
        <f t="shared" si="28"/>
        <v>2.97</v>
      </c>
      <c r="L91" s="30">
        <f t="shared" si="28"/>
        <v>5.6616666666666662</v>
      </c>
      <c r="M91" s="30">
        <f t="shared" si="28"/>
        <v>7.7333333333333334</v>
      </c>
      <c r="N91" s="30">
        <f t="shared" si="28"/>
        <v>4</v>
      </c>
      <c r="O91" s="30">
        <f t="shared" si="28"/>
        <v>3.4</v>
      </c>
      <c r="P91" s="30">
        <f t="shared" si="28"/>
        <v>2.3333333333333335</v>
      </c>
      <c r="Q91" s="30">
        <f t="shared" si="28"/>
        <v>0.48000000000000004</v>
      </c>
      <c r="R91" s="30">
        <f t="shared" si="28"/>
        <v>0.19</v>
      </c>
      <c r="S91" s="30">
        <f t="shared" si="28"/>
        <v>63.23</v>
      </c>
      <c r="T91" s="30"/>
      <c r="U91" s="31"/>
      <c r="V91" s="4"/>
      <c r="W91" s="4"/>
      <c r="X91" s="4"/>
      <c r="Y91" s="4" t="s">
        <v>82</v>
      </c>
      <c r="Z91" s="4">
        <v>26</v>
      </c>
      <c r="AA91" s="4">
        <v>40.6</v>
      </c>
      <c r="AB91" s="2">
        <v>20.6</v>
      </c>
      <c r="AC91" s="2">
        <v>61.2</v>
      </c>
      <c r="AD91" s="2">
        <v>66.400000000000006</v>
      </c>
      <c r="AF91" s="4">
        <f t="shared" si="29"/>
        <v>9.6250505188345159E-2</v>
      </c>
    </row>
    <row r="92" spans="1:32" ht="15" x14ac:dyDescent="0.2">
      <c r="A92" s="38">
        <f t="shared" si="27"/>
        <v>39312</v>
      </c>
      <c r="B92" s="39">
        <f t="shared" si="27"/>
        <v>39526</v>
      </c>
      <c r="C92" s="36">
        <f t="shared" si="27"/>
        <v>0</v>
      </c>
      <c r="D92" s="30" t="str">
        <f t="shared" si="27"/>
        <v>W13</v>
      </c>
      <c r="E92" s="40">
        <f t="shared" si="27"/>
        <v>30.571428571428573</v>
      </c>
      <c r="F92" s="30">
        <f t="shared" si="27"/>
        <v>65.8</v>
      </c>
      <c r="G92" s="30"/>
      <c r="H92" s="30">
        <f t="shared" ref="H92:T100" si="30">(H11/$F11)*1000</f>
        <v>53.235562310030396</v>
      </c>
      <c r="I92" s="30">
        <f t="shared" si="30"/>
        <v>44.030395136778125</v>
      </c>
      <c r="J92" s="30">
        <f t="shared" si="30"/>
        <v>33.20060790273557</v>
      </c>
      <c r="K92" s="30">
        <f t="shared" si="30"/>
        <v>0.97416413373860189</v>
      </c>
      <c r="L92" s="30">
        <f t="shared" si="30"/>
        <v>4.1854103343465043</v>
      </c>
      <c r="M92" s="30">
        <f t="shared" si="30"/>
        <v>7.3647416413373863</v>
      </c>
      <c r="N92" s="30">
        <f t="shared" si="30"/>
        <v>3.9574468085106385</v>
      </c>
      <c r="O92" s="30">
        <f t="shared" si="30"/>
        <v>2.6185410334346506</v>
      </c>
      <c r="P92" s="30">
        <f t="shared" si="30"/>
        <v>1.8085106382978724</v>
      </c>
      <c r="Q92" s="30">
        <f t="shared" si="30"/>
        <v>0.35258358662613981</v>
      </c>
      <c r="R92" s="30">
        <f t="shared" si="30"/>
        <v>0.14741641337386019</v>
      </c>
      <c r="S92" s="30">
        <f t="shared" si="28"/>
        <v>77.231003039513695</v>
      </c>
      <c r="T92" s="30"/>
      <c r="U92" s="31"/>
      <c r="V92" s="4"/>
      <c r="W92" s="4"/>
      <c r="X92" s="4"/>
      <c r="Y92" s="4"/>
      <c r="Z92" s="4"/>
      <c r="AA92" s="4"/>
      <c r="AF92" s="4"/>
    </row>
    <row r="93" spans="1:32" ht="15" x14ac:dyDescent="0.2">
      <c r="A93" s="38">
        <f t="shared" si="27"/>
        <v>39312</v>
      </c>
      <c r="B93" s="39">
        <f t="shared" si="27"/>
        <v>39526</v>
      </c>
      <c r="C93" s="36">
        <f t="shared" si="27"/>
        <v>0</v>
      </c>
      <c r="D93" s="30" t="str">
        <f t="shared" si="27"/>
        <v>W14</v>
      </c>
      <c r="E93" s="40">
        <f t="shared" si="27"/>
        <v>30.571428571428573</v>
      </c>
      <c r="F93" s="30">
        <f t="shared" si="27"/>
        <v>61</v>
      </c>
      <c r="G93" s="30"/>
      <c r="H93" s="30">
        <f t="shared" si="30"/>
        <v>63.442622950819676</v>
      </c>
      <c r="I93" s="30">
        <f t="shared" si="30"/>
        <v>36.952459016393448</v>
      </c>
      <c r="J93" s="30">
        <f t="shared" si="30"/>
        <v>25.681967213114756</v>
      </c>
      <c r="K93" s="30">
        <f t="shared" si="30"/>
        <v>1.4754098360655739</v>
      </c>
      <c r="L93" s="30">
        <f t="shared" si="30"/>
        <v>4.4262295081967222</v>
      </c>
      <c r="M93" s="30">
        <f t="shared" si="30"/>
        <v>8.0950819672131153</v>
      </c>
      <c r="N93" s="30">
        <f t="shared" si="30"/>
        <v>5.1475409836065573</v>
      </c>
      <c r="O93" s="30">
        <f t="shared" si="30"/>
        <v>2.9754098360655736</v>
      </c>
      <c r="P93" s="30">
        <f t="shared" si="30"/>
        <v>1.9672131147540983</v>
      </c>
      <c r="Q93" s="30">
        <f t="shared" si="30"/>
        <v>0.4754098360655738</v>
      </c>
      <c r="R93" s="30">
        <f t="shared" si="30"/>
        <v>0.13114754098360656</v>
      </c>
      <c r="S93" s="30">
        <f t="shared" si="28"/>
        <v>62.6344262295082</v>
      </c>
      <c r="T93" s="30"/>
      <c r="U93" s="31"/>
      <c r="V93" s="4"/>
      <c r="W93" s="4"/>
      <c r="X93" s="4"/>
      <c r="Y93" s="4"/>
      <c r="Z93" s="4"/>
      <c r="AA93" s="4"/>
      <c r="AF93" s="4"/>
    </row>
    <row r="94" spans="1:32" ht="15" x14ac:dyDescent="0.2">
      <c r="A94" s="38">
        <f t="shared" si="27"/>
        <v>39318</v>
      </c>
      <c r="B94" s="39">
        <f t="shared" si="27"/>
        <v>39526</v>
      </c>
      <c r="C94" s="36">
        <f t="shared" si="27"/>
        <v>0</v>
      </c>
      <c r="D94" s="30" t="str">
        <f t="shared" si="27"/>
        <v>W17</v>
      </c>
      <c r="E94" s="40">
        <f t="shared" si="27"/>
        <v>29.714285714285715</v>
      </c>
      <c r="F94" s="30">
        <f t="shared" si="27"/>
        <v>56.4</v>
      </c>
      <c r="G94" s="30"/>
      <c r="H94" s="30">
        <f t="shared" si="30"/>
        <v>62.198581560283692</v>
      </c>
      <c r="I94" s="30">
        <f t="shared" si="30"/>
        <v>37.484042553191493</v>
      </c>
      <c r="J94" s="30">
        <f t="shared" si="30"/>
        <v>26.218085106382979</v>
      </c>
      <c r="K94" s="30">
        <f t="shared" si="30"/>
        <v>1.0159574468085106</v>
      </c>
      <c r="L94" s="30"/>
      <c r="M94" s="30">
        <f t="shared" si="30"/>
        <v>8.3794326241134751</v>
      </c>
      <c r="N94" s="30">
        <f t="shared" si="30"/>
        <v>4.8563829787234036</v>
      </c>
      <c r="O94" s="30">
        <f t="shared" si="30"/>
        <v>2.74822695035461</v>
      </c>
      <c r="P94" s="30">
        <f t="shared" si="30"/>
        <v>1.696808510638298</v>
      </c>
      <c r="Q94" s="30">
        <f t="shared" si="30"/>
        <v>0.46276595744680854</v>
      </c>
      <c r="R94" s="30">
        <f t="shared" si="30"/>
        <v>0.31382978723404253</v>
      </c>
      <c r="S94" s="30">
        <f t="shared" si="28"/>
        <v>63.702127659574472</v>
      </c>
      <c r="T94" s="30"/>
      <c r="U94" s="31"/>
      <c r="V94" s="4"/>
      <c r="W94" s="4"/>
      <c r="X94" s="4"/>
      <c r="Y94" s="4"/>
      <c r="Z94" s="4"/>
      <c r="AA94" s="4"/>
      <c r="AF94" s="4"/>
    </row>
    <row r="95" spans="1:32" ht="15" x14ac:dyDescent="0.2">
      <c r="A95" s="38">
        <f t="shared" si="27"/>
        <v>39318</v>
      </c>
      <c r="B95" s="39">
        <f t="shared" si="27"/>
        <v>39526</v>
      </c>
      <c r="C95" s="36">
        <f t="shared" si="27"/>
        <v>0</v>
      </c>
      <c r="D95" s="30" t="str">
        <f t="shared" si="27"/>
        <v>W18</v>
      </c>
      <c r="E95" s="40">
        <f t="shared" si="27"/>
        <v>29.714285714285715</v>
      </c>
      <c r="F95" s="30">
        <f t="shared" si="27"/>
        <v>60.8</v>
      </c>
      <c r="G95" s="30"/>
      <c r="H95" s="30">
        <f t="shared" si="30"/>
        <v>65.051151315789483</v>
      </c>
      <c r="I95" s="30">
        <f t="shared" si="30"/>
        <v>32.815789473684212</v>
      </c>
      <c r="J95" s="30">
        <f t="shared" si="30"/>
        <v>29.687500000000004</v>
      </c>
      <c r="K95" s="30">
        <f t="shared" si="30"/>
        <v>1.1924342105263157</v>
      </c>
      <c r="L95" s="30">
        <f t="shared" si="30"/>
        <v>6.3634868421052637</v>
      </c>
      <c r="M95" s="30">
        <f t="shared" si="30"/>
        <v>7.0953947368421062</v>
      </c>
      <c r="N95" s="30">
        <f t="shared" si="30"/>
        <v>4.4654605263157894</v>
      </c>
      <c r="O95" s="30">
        <f t="shared" si="30"/>
        <v>3.0542763157894739</v>
      </c>
      <c r="P95" s="30">
        <f t="shared" si="30"/>
        <v>2.0148026315789473</v>
      </c>
      <c r="Q95" s="30">
        <f t="shared" si="30"/>
        <v>0.46381578947368418</v>
      </c>
      <c r="R95" s="30">
        <f t="shared" si="30"/>
        <v>0.22039473684210528</v>
      </c>
      <c r="S95" s="30">
        <f t="shared" si="28"/>
        <v>62.50328947368422</v>
      </c>
      <c r="T95" s="30"/>
      <c r="U95" s="31"/>
      <c r="V95" s="4"/>
      <c r="W95" s="4"/>
      <c r="X95" s="4"/>
      <c r="Y95" s="4"/>
      <c r="Z95" s="4"/>
      <c r="AA95" s="4"/>
      <c r="AF95" s="4"/>
    </row>
    <row r="96" spans="1:32" ht="15" x14ac:dyDescent="0.2">
      <c r="A96" s="38">
        <f t="shared" si="27"/>
        <v>39318</v>
      </c>
      <c r="B96" s="39">
        <f t="shared" si="27"/>
        <v>39526</v>
      </c>
      <c r="C96" s="36">
        <f t="shared" si="27"/>
        <v>0</v>
      </c>
      <c r="D96" s="30" t="str">
        <f t="shared" si="27"/>
        <v>W19</v>
      </c>
      <c r="E96" s="40">
        <f t="shared" si="27"/>
        <v>29.714285714285715</v>
      </c>
      <c r="F96" s="30">
        <f t="shared" si="27"/>
        <v>59.9</v>
      </c>
      <c r="G96" s="30"/>
      <c r="H96" s="30">
        <f t="shared" si="30"/>
        <v>66.387312186978292</v>
      </c>
      <c r="I96" s="30">
        <f t="shared" si="30"/>
        <v>34.816360601001669</v>
      </c>
      <c r="J96" s="30"/>
      <c r="K96" s="30">
        <f t="shared" si="30"/>
        <v>1.5843071786310519</v>
      </c>
      <c r="L96" s="30">
        <f t="shared" si="30"/>
        <v>5.5008347245409013</v>
      </c>
      <c r="M96" s="30">
        <f t="shared" si="30"/>
        <v>6.9298831385642741</v>
      </c>
      <c r="N96" s="30">
        <f t="shared" si="30"/>
        <v>3.676126878130217</v>
      </c>
      <c r="O96" s="30">
        <f t="shared" si="30"/>
        <v>3.3472454090150254</v>
      </c>
      <c r="P96" s="30">
        <f t="shared" si="30"/>
        <v>2.4073455759599334</v>
      </c>
      <c r="Q96" s="30">
        <f t="shared" si="30"/>
        <v>0.45242070116861438</v>
      </c>
      <c r="R96" s="30">
        <f t="shared" si="30"/>
        <v>0.14524207011686141</v>
      </c>
      <c r="S96" s="30"/>
      <c r="T96" s="30"/>
      <c r="U96" s="31"/>
      <c r="V96" s="4"/>
      <c r="W96" s="4"/>
      <c r="X96" s="4"/>
      <c r="Y96" s="4"/>
      <c r="Z96" s="4"/>
      <c r="AA96" s="4"/>
      <c r="AF96" s="4"/>
    </row>
    <row r="97" spans="1:220" ht="15" x14ac:dyDescent="0.2">
      <c r="A97" s="38">
        <f t="shared" si="27"/>
        <v>39323</v>
      </c>
      <c r="B97" s="39">
        <f t="shared" si="27"/>
        <v>39526</v>
      </c>
      <c r="C97" s="36">
        <f t="shared" si="27"/>
        <v>0</v>
      </c>
      <c r="D97" s="30" t="str">
        <f t="shared" si="27"/>
        <v>W25</v>
      </c>
      <c r="E97" s="40">
        <f t="shared" si="27"/>
        <v>29</v>
      </c>
      <c r="F97" s="30">
        <f t="shared" si="27"/>
        <v>56</v>
      </c>
      <c r="G97" s="30"/>
      <c r="H97" s="30">
        <f t="shared" si="30"/>
        <v>61.851785714285711</v>
      </c>
      <c r="I97" s="30">
        <f t="shared" si="30"/>
        <v>34.35</v>
      </c>
      <c r="J97" s="30">
        <f t="shared" si="30"/>
        <v>31.074999999999999</v>
      </c>
      <c r="K97" s="30">
        <f t="shared" si="30"/>
        <v>1.2625</v>
      </c>
      <c r="L97" s="30">
        <f t="shared" si="30"/>
        <v>8.4642857142857135</v>
      </c>
      <c r="M97" s="30">
        <f t="shared" si="30"/>
        <v>6.9107142857142856</v>
      </c>
      <c r="N97" s="30">
        <f t="shared" si="30"/>
        <v>4.7910714285714286</v>
      </c>
      <c r="O97" s="30">
        <f t="shared" si="30"/>
        <v>2.8160714285714286</v>
      </c>
      <c r="P97" s="30">
        <f t="shared" si="30"/>
        <v>1.8267857142857145</v>
      </c>
      <c r="Q97" s="30">
        <f t="shared" si="30"/>
        <v>0.5</v>
      </c>
      <c r="R97" s="30">
        <f t="shared" si="30"/>
        <v>0.1607142857142857</v>
      </c>
      <c r="S97" s="30">
        <f t="shared" si="30"/>
        <v>65.424999999999997</v>
      </c>
      <c r="T97" s="30"/>
      <c r="U97" s="31"/>
      <c r="V97" s="4"/>
      <c r="W97" s="4"/>
      <c r="X97" s="4"/>
      <c r="Y97" s="4"/>
      <c r="Z97" s="4"/>
      <c r="AA97" s="4"/>
      <c r="AF97" s="4"/>
    </row>
    <row r="98" spans="1:220" ht="15" x14ac:dyDescent="0.2">
      <c r="A98" s="38">
        <f t="shared" si="27"/>
        <v>39334</v>
      </c>
      <c r="B98" s="39">
        <f t="shared" si="27"/>
        <v>39539</v>
      </c>
      <c r="C98" s="36">
        <f t="shared" si="27"/>
        <v>0</v>
      </c>
      <c r="D98" s="30" t="str">
        <f t="shared" si="27"/>
        <v>w32</v>
      </c>
      <c r="E98" s="40">
        <f t="shared" si="27"/>
        <v>29.285714285714285</v>
      </c>
      <c r="F98" s="30">
        <f t="shared" si="27"/>
        <v>54.5</v>
      </c>
      <c r="G98" s="30"/>
      <c r="H98" s="30">
        <f t="shared" si="30"/>
        <v>65.291743119266059</v>
      </c>
      <c r="I98" s="30">
        <f t="shared" si="30"/>
        <v>38.234862385321101</v>
      </c>
      <c r="J98" s="30">
        <f t="shared" si="30"/>
        <v>27.724770642201833</v>
      </c>
      <c r="K98" s="30">
        <f t="shared" si="30"/>
        <v>1.522935779816514</v>
      </c>
      <c r="L98" s="30">
        <f t="shared" si="30"/>
        <v>5.8146788990825691</v>
      </c>
      <c r="M98" s="30">
        <f t="shared" si="30"/>
        <v>8.2000000000000011</v>
      </c>
      <c r="N98" s="30">
        <f t="shared" si="30"/>
        <v>5.2110091743119256</v>
      </c>
      <c r="O98" s="30">
        <f t="shared" si="30"/>
        <v>3.1100917431192663</v>
      </c>
      <c r="P98" s="30">
        <f t="shared" si="30"/>
        <v>2.2880733944954126</v>
      </c>
      <c r="Q98" s="30">
        <f t="shared" si="30"/>
        <v>0.5614678899082568</v>
      </c>
      <c r="R98" s="30">
        <f t="shared" si="30"/>
        <v>0.2256880733944954</v>
      </c>
      <c r="S98" s="30">
        <f t="shared" si="30"/>
        <v>65.959633027522941</v>
      </c>
      <c r="T98" s="30">
        <f t="shared" si="30"/>
        <v>145.17614678899082</v>
      </c>
      <c r="U98" s="31"/>
      <c r="V98" s="4"/>
      <c r="W98" s="4"/>
      <c r="X98" s="4"/>
      <c r="Y98" s="4"/>
      <c r="Z98" s="4"/>
      <c r="AA98" s="4"/>
      <c r="AF98" s="4"/>
    </row>
    <row r="99" spans="1:220" ht="15" x14ac:dyDescent="0.2">
      <c r="A99" s="38">
        <f t="shared" si="27"/>
        <v>39346</v>
      </c>
      <c r="B99" s="39">
        <f t="shared" si="27"/>
        <v>39562</v>
      </c>
      <c r="C99" s="36">
        <f t="shared" si="27"/>
        <v>0</v>
      </c>
      <c r="D99" s="30" t="str">
        <f t="shared" si="27"/>
        <v>w33</v>
      </c>
      <c r="E99" s="40">
        <f t="shared" si="27"/>
        <v>30.857142857142858</v>
      </c>
      <c r="F99" s="30">
        <f t="shared" si="27"/>
        <v>68</v>
      </c>
      <c r="G99" s="30"/>
      <c r="H99" s="30">
        <f t="shared" si="30"/>
        <v>50.963235294117652</v>
      </c>
      <c r="I99" s="30">
        <f t="shared" si="30"/>
        <v>25.480882352941176</v>
      </c>
      <c r="J99" s="30">
        <f t="shared" si="30"/>
        <v>23.297058823529415</v>
      </c>
      <c r="K99" s="30">
        <f t="shared" si="30"/>
        <v>1.7544117647058823</v>
      </c>
      <c r="L99" s="30">
        <f t="shared" si="30"/>
        <v>6.8514705882352942</v>
      </c>
      <c r="M99" s="30">
        <f t="shared" si="30"/>
        <v>7.1235294117647054</v>
      </c>
      <c r="N99" s="30">
        <f t="shared" si="30"/>
        <v>3.7014705882352938</v>
      </c>
      <c r="O99" s="30">
        <f t="shared" si="30"/>
        <v>2.6794117647058826</v>
      </c>
      <c r="P99" s="30">
        <f t="shared" si="30"/>
        <v>1.6661764705882351</v>
      </c>
      <c r="Q99" s="30">
        <f t="shared" si="30"/>
        <v>0.44411764705882356</v>
      </c>
      <c r="R99" s="30">
        <f t="shared" si="30"/>
        <v>0.12058823529411766</v>
      </c>
      <c r="S99" s="30">
        <f t="shared" si="30"/>
        <v>48.777941176470584</v>
      </c>
      <c r="T99" s="30">
        <f t="shared" si="30"/>
        <v>182.60441176470587</v>
      </c>
      <c r="U99" s="31"/>
      <c r="V99" s="4"/>
      <c r="W99" s="4"/>
      <c r="X99" s="4"/>
      <c r="Y99" s="4"/>
      <c r="Z99" s="4"/>
      <c r="AA99" s="4"/>
      <c r="AF99" s="4"/>
    </row>
    <row r="100" spans="1:220" ht="15" x14ac:dyDescent="0.2">
      <c r="A100" s="38">
        <f t="shared" si="27"/>
        <v>39346</v>
      </c>
      <c r="B100" s="39">
        <f t="shared" si="27"/>
        <v>39562</v>
      </c>
      <c r="C100" s="36">
        <f t="shared" si="27"/>
        <v>0</v>
      </c>
      <c r="D100" s="30" t="str">
        <f t="shared" si="27"/>
        <v>w36</v>
      </c>
      <c r="E100" s="40">
        <f t="shared" si="27"/>
        <v>30.857142857142858</v>
      </c>
      <c r="F100" s="30">
        <f t="shared" si="27"/>
        <v>67.3</v>
      </c>
      <c r="G100" s="30"/>
      <c r="H100" s="30">
        <f t="shared" si="30"/>
        <v>49.598811292719169</v>
      </c>
      <c r="I100" s="30">
        <f t="shared" si="30"/>
        <v>34.723625557206539</v>
      </c>
      <c r="J100" s="30">
        <f t="shared" si="30"/>
        <v>27.500742942050522</v>
      </c>
      <c r="K100" s="30">
        <f t="shared" si="30"/>
        <v>1.1054977711738483</v>
      </c>
      <c r="L100" s="30">
        <f t="shared" si="30"/>
        <v>5.5200594353640415</v>
      </c>
      <c r="M100" s="30"/>
      <c r="N100" s="30">
        <f t="shared" si="30"/>
        <v>3.8187221396731057</v>
      </c>
      <c r="O100" s="30">
        <f t="shared" si="30"/>
        <v>2.6344725111441312</v>
      </c>
      <c r="P100" s="30"/>
      <c r="Q100" s="30"/>
      <c r="R100" s="30"/>
      <c r="S100" s="30">
        <f t="shared" si="30"/>
        <v>62.224368499257054</v>
      </c>
      <c r="T100" s="30">
        <f t="shared" si="30"/>
        <v>182.93313521545321</v>
      </c>
      <c r="U100" s="31"/>
      <c r="V100" s="4"/>
      <c r="W100" s="4"/>
      <c r="X100" s="4"/>
      <c r="Y100" s="4"/>
      <c r="Z100" s="4"/>
      <c r="AA100" s="4"/>
      <c r="AF100" s="4"/>
    </row>
    <row r="101" spans="1:220" ht="12" customHeight="1" x14ac:dyDescent="0.15">
      <c r="A101" s="31"/>
      <c r="B101" s="32"/>
      <c r="C101" s="41"/>
      <c r="D101" s="30"/>
      <c r="E101" s="37" t="s">
        <v>42</v>
      </c>
      <c r="F101" s="37">
        <f>AVERAGE(F90:F100)</f>
        <v>61.618181818181817</v>
      </c>
      <c r="G101" s="37" t="s">
        <v>43</v>
      </c>
      <c r="H101" s="37">
        <f t="shared" ref="H101:N101" si="31">AVERAGE(H90:H100)</f>
        <v>58.718229703892874</v>
      </c>
      <c r="I101" s="37">
        <f t="shared" si="31"/>
        <v>35.032500604606675</v>
      </c>
      <c r="J101" s="37">
        <f t="shared" si="31"/>
        <v>28.856220840094018</v>
      </c>
      <c r="K101" s="37">
        <f t="shared" si="31"/>
        <v>1.4948655641060673</v>
      </c>
      <c r="L101" s="37">
        <f t="shared" si="31"/>
        <v>5.7031881890503557</v>
      </c>
      <c r="M101" s="37">
        <f t="shared" si="31"/>
        <v>7.7200686762964921</v>
      </c>
      <c r="N101" s="37">
        <f t="shared" si="31"/>
        <v>4.286314598269839</v>
      </c>
      <c r="O101" s="37">
        <f>AVERAGE(O90:O100)</f>
        <v>2.9960394742608769</v>
      </c>
      <c r="P101" s="37">
        <f t="shared" ref="P101:T101" si="32">AVERAGE(P90:P100)</f>
        <v>2.0270429706986177</v>
      </c>
      <c r="Q101" s="37">
        <f t="shared" si="32"/>
        <v>0.4722684197762585</v>
      </c>
      <c r="R101" s="37">
        <f t="shared" si="32"/>
        <v>0.18077377361986022</v>
      </c>
      <c r="S101" s="37">
        <f t="shared" si="32"/>
        <v>63.910335445061193</v>
      </c>
      <c r="T101" s="37">
        <f t="shared" si="32"/>
        <v>170.23789792304996</v>
      </c>
      <c r="U101" s="31"/>
      <c r="V101" s="4"/>
      <c r="W101" s="4"/>
      <c r="X101" s="4"/>
      <c r="Y101" s="10">
        <f>COUNT(Z90:Z99)</f>
        <v>2</v>
      </c>
      <c r="Z101" s="10">
        <f t="shared" ref="Z101:AD101" si="33">AVERAGE(Z90:Z100)</f>
        <v>27.5</v>
      </c>
      <c r="AA101" s="10">
        <f t="shared" si="33"/>
        <v>37</v>
      </c>
      <c r="AB101" s="10">
        <f t="shared" si="33"/>
        <v>21.05</v>
      </c>
      <c r="AC101" s="10">
        <f t="shared" si="33"/>
        <v>58.05</v>
      </c>
      <c r="AD101" s="10">
        <f t="shared" si="33"/>
        <v>63.6</v>
      </c>
      <c r="AE101" s="4"/>
      <c r="AF101" s="4">
        <f>(S$101/10)/AD101</f>
        <v>0.10048794881298929</v>
      </c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</row>
    <row r="102" spans="1:220" x14ac:dyDescent="0.15">
      <c r="A102" s="31"/>
      <c r="B102" s="32"/>
      <c r="C102" s="42"/>
      <c r="D102" s="43"/>
      <c r="E102" s="44"/>
      <c r="F102" s="44">
        <f>STDEV(F90:F100)/SQRT(F103)</f>
        <v>1.5033186429193113</v>
      </c>
      <c r="G102" s="44" t="s">
        <v>44</v>
      </c>
      <c r="H102" s="44">
        <f>STDEV(H90:H100)/SQRT(H103)</f>
        <v>2.3242486798035595</v>
      </c>
      <c r="I102" s="44">
        <f t="shared" ref="I102:T102" si="34">STDEV(I90:I100)/SQRT(I103)</f>
        <v>1.5994252641081992</v>
      </c>
      <c r="J102" s="44">
        <f t="shared" si="34"/>
        <v>1.614141103858278</v>
      </c>
      <c r="K102" s="44">
        <f t="shared" si="34"/>
        <v>0.16674391499148924</v>
      </c>
      <c r="L102" s="44">
        <f t="shared" si="34"/>
        <v>0.41541210772091242</v>
      </c>
      <c r="M102" s="44">
        <f t="shared" si="34"/>
        <v>0.25111446278254917</v>
      </c>
      <c r="N102" s="44">
        <f t="shared" si="34"/>
        <v>0.18859625755262374</v>
      </c>
      <c r="O102" s="44">
        <f t="shared" si="34"/>
        <v>0.10014379512863626</v>
      </c>
      <c r="P102" s="44">
        <f t="shared" si="34"/>
        <v>8.7709302103657572E-2</v>
      </c>
      <c r="Q102" s="44">
        <f t="shared" si="34"/>
        <v>1.7579232443587903E-2</v>
      </c>
      <c r="R102" s="44">
        <f t="shared" si="34"/>
        <v>1.8566997876836751E-2</v>
      </c>
      <c r="S102" s="44">
        <f t="shared" si="34"/>
        <v>2.1913121929905452</v>
      </c>
      <c r="T102" s="44">
        <f t="shared" si="34"/>
        <v>12.531234871391199</v>
      </c>
      <c r="U102" s="31"/>
      <c r="V102" s="4"/>
      <c r="W102" s="4"/>
      <c r="X102" s="4"/>
      <c r="Y102" s="19"/>
      <c r="Z102" s="19">
        <f>STDEV(Z90:Z100)/SQRT($Y101)</f>
        <v>1.4999999999999998</v>
      </c>
      <c r="AA102" s="19">
        <f t="shared" ref="AA102:AD102" si="35">STDEV(AA90:AA100)/SQRT($Y101)</f>
        <v>3.600000000000001</v>
      </c>
      <c r="AB102" s="19">
        <f t="shared" si="35"/>
        <v>0.44999999999999923</v>
      </c>
      <c r="AC102" s="19">
        <f t="shared" si="35"/>
        <v>3.1500000000000017</v>
      </c>
      <c r="AD102" s="19">
        <f t="shared" si="35"/>
        <v>2.8000000000000038</v>
      </c>
      <c r="AE102" s="19"/>
      <c r="AF102" s="19">
        <f t="shared" ref="AF102" si="36">STDEV(AF90:AF100)/SQRT($Y101)</f>
        <v>4.4325890547264315E-3</v>
      </c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</row>
    <row r="103" spans="1:220" x14ac:dyDescent="0.15">
      <c r="A103" s="31"/>
      <c r="B103" s="32"/>
      <c r="C103" s="32"/>
      <c r="D103" s="30" t="s">
        <v>45</v>
      </c>
      <c r="E103" s="30"/>
      <c r="F103" s="30">
        <f>COUNT(F90:F100)</f>
        <v>11</v>
      </c>
      <c r="G103" s="30"/>
      <c r="H103" s="30">
        <f>COUNT(H90:H100)</f>
        <v>11</v>
      </c>
      <c r="I103" s="30">
        <f t="shared" ref="I103:T103" si="37">COUNT(I90:I100)</f>
        <v>11</v>
      </c>
      <c r="J103" s="30">
        <f t="shared" si="37"/>
        <v>10</v>
      </c>
      <c r="K103" s="30">
        <f t="shared" si="37"/>
        <v>11</v>
      </c>
      <c r="L103" s="30">
        <f t="shared" si="37"/>
        <v>10</v>
      </c>
      <c r="M103" s="30">
        <f t="shared" si="37"/>
        <v>10</v>
      </c>
      <c r="N103" s="30">
        <f t="shared" si="37"/>
        <v>11</v>
      </c>
      <c r="O103" s="30">
        <f t="shared" si="37"/>
        <v>11</v>
      </c>
      <c r="P103" s="30">
        <f t="shared" si="37"/>
        <v>10</v>
      </c>
      <c r="Q103" s="30">
        <f t="shared" si="37"/>
        <v>10</v>
      </c>
      <c r="R103" s="30">
        <f t="shared" si="37"/>
        <v>10</v>
      </c>
      <c r="S103" s="30">
        <f t="shared" si="37"/>
        <v>10</v>
      </c>
      <c r="T103" s="30">
        <f t="shared" si="37"/>
        <v>3</v>
      </c>
      <c r="U103" s="31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</row>
    <row r="104" spans="1:220" ht="18" x14ac:dyDescent="0.2">
      <c r="A104" s="31"/>
      <c r="B104" s="32"/>
      <c r="C104" s="32"/>
      <c r="D104" s="32"/>
      <c r="E104" s="45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1"/>
      <c r="T104" s="31"/>
      <c r="U104" s="31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</row>
    <row r="105" spans="1:220" ht="18" x14ac:dyDescent="0.2">
      <c r="A105" s="31"/>
      <c r="B105" s="32"/>
      <c r="C105" s="32"/>
      <c r="D105" s="35" t="s">
        <v>46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1"/>
      <c r="T105" s="31"/>
      <c r="U105" s="31"/>
      <c r="V105" s="4"/>
      <c r="W105" s="4"/>
      <c r="X105" s="4"/>
      <c r="Y105" s="4"/>
      <c r="Z105" s="4"/>
      <c r="AA105" s="4"/>
    </row>
    <row r="106" spans="1:220" ht="18" x14ac:dyDescent="0.2">
      <c r="A106" s="31"/>
      <c r="B106" s="36" t="s">
        <v>47</v>
      </c>
      <c r="C106" s="37" t="s">
        <v>11</v>
      </c>
      <c r="D106" s="35"/>
      <c r="E106" s="36" t="s">
        <v>16</v>
      </c>
      <c r="F106" s="36" t="s">
        <v>17</v>
      </c>
      <c r="G106" s="32"/>
      <c r="H106" s="37" t="s">
        <v>18</v>
      </c>
      <c r="I106" s="37" t="s">
        <v>19</v>
      </c>
      <c r="J106" s="37" t="s">
        <v>20</v>
      </c>
      <c r="K106" s="37" t="s">
        <v>21</v>
      </c>
      <c r="L106" s="37" t="s">
        <v>22</v>
      </c>
      <c r="M106" s="37" t="s">
        <v>23</v>
      </c>
      <c r="N106" s="37" t="s">
        <v>24</v>
      </c>
      <c r="O106" s="36" t="s">
        <v>25</v>
      </c>
      <c r="P106" s="36" t="s">
        <v>26</v>
      </c>
      <c r="Q106" s="37" t="s">
        <v>27</v>
      </c>
      <c r="R106" s="37" t="s">
        <v>28</v>
      </c>
      <c r="S106" s="31" t="s">
        <v>29</v>
      </c>
      <c r="T106" s="31" t="s">
        <v>30</v>
      </c>
      <c r="U106" s="31"/>
      <c r="V106" s="4"/>
      <c r="W106" s="4"/>
      <c r="X106" s="4"/>
      <c r="Y106" s="4" t="s">
        <v>74</v>
      </c>
      <c r="Z106" s="4" t="s">
        <v>75</v>
      </c>
      <c r="AA106" s="2" t="s">
        <v>76</v>
      </c>
      <c r="AB106" s="2" t="s">
        <v>77</v>
      </c>
      <c r="AC106" s="2" t="s">
        <v>78</v>
      </c>
      <c r="AD106" s="2" t="s">
        <v>79</v>
      </c>
      <c r="AF106" s="2" t="s">
        <v>80</v>
      </c>
    </row>
    <row r="107" spans="1:220" ht="15" x14ac:dyDescent="0.2">
      <c r="A107" s="38">
        <f t="shared" ref="A107:E108" si="38">A26</f>
        <v>39153</v>
      </c>
      <c r="B107" s="39">
        <f t="shared" si="38"/>
        <v>39379</v>
      </c>
      <c r="C107" s="36">
        <f t="shared" si="38"/>
        <v>2</v>
      </c>
      <c r="D107" s="30">
        <f t="shared" si="38"/>
        <v>130</v>
      </c>
      <c r="E107" s="40">
        <f t="shared" si="38"/>
        <v>32.285714285714285</v>
      </c>
      <c r="F107" s="30">
        <v>72.400000000000006</v>
      </c>
      <c r="G107" s="30"/>
      <c r="H107" s="30">
        <f t="shared" ref="H107:S108" si="39">(H26/$F26)*1000</f>
        <v>48.149171270718227</v>
      </c>
      <c r="I107" s="30">
        <f t="shared" si="39"/>
        <v>42.403314917127069</v>
      </c>
      <c r="J107" s="30">
        <f t="shared" si="39"/>
        <v>37.430939226519335</v>
      </c>
      <c r="K107" s="30">
        <f t="shared" si="39"/>
        <v>3.2265193370165743</v>
      </c>
      <c r="L107" s="30">
        <f t="shared" si="39"/>
        <v>4.4060773480662982</v>
      </c>
      <c r="M107" s="30">
        <f t="shared" si="39"/>
        <v>6.4088397790055245</v>
      </c>
      <c r="N107" s="30">
        <f t="shared" si="39"/>
        <v>2.6519337016574585</v>
      </c>
      <c r="O107" s="30">
        <f t="shared" si="39"/>
        <v>3.2872928176795577</v>
      </c>
      <c r="P107" s="30">
        <f t="shared" si="39"/>
        <v>2.1132596685082872</v>
      </c>
      <c r="Q107" s="30">
        <f t="shared" si="39"/>
        <v>0.46132596685082866</v>
      </c>
      <c r="R107" s="30">
        <f t="shared" si="39"/>
        <v>0.21408839779005523</v>
      </c>
      <c r="S107" s="30">
        <f t="shared" si="39"/>
        <v>79.83425414364639</v>
      </c>
      <c r="T107" s="30"/>
      <c r="U107" s="31"/>
      <c r="V107" s="4"/>
      <c r="W107" s="4"/>
      <c r="X107" s="4"/>
      <c r="Y107" s="4" t="s">
        <v>83</v>
      </c>
      <c r="Z107" s="4">
        <v>27</v>
      </c>
      <c r="AA107" s="4">
        <v>50.6</v>
      </c>
      <c r="AB107" s="2">
        <v>19.7</v>
      </c>
      <c r="AC107" s="2">
        <v>70.400000000000006</v>
      </c>
      <c r="AD107" s="2">
        <v>71.900000000000006</v>
      </c>
      <c r="AF107" s="4">
        <f t="shared" ref="AF107" si="40">(S$118/10)/AD107</f>
        <v>9.1526990606518616E-2</v>
      </c>
    </row>
    <row r="108" spans="1:220" ht="15" x14ac:dyDescent="0.2">
      <c r="A108" s="38">
        <f t="shared" si="38"/>
        <v>39308</v>
      </c>
      <c r="B108" s="39">
        <f t="shared" si="38"/>
        <v>39513</v>
      </c>
      <c r="C108" s="36">
        <f t="shared" si="38"/>
        <v>2</v>
      </c>
      <c r="D108" s="30" t="str">
        <f t="shared" si="38"/>
        <v>D18</v>
      </c>
      <c r="E108" s="40">
        <f t="shared" si="38"/>
        <v>29.285714285714285</v>
      </c>
      <c r="F108" s="30">
        <v>73</v>
      </c>
      <c r="G108" s="30"/>
      <c r="H108" s="30">
        <f>(H27/$F27)*1000</f>
        <v>65.616438356164394</v>
      </c>
      <c r="I108" s="30">
        <f>(I27/$F27)*1000</f>
        <v>45.479452054794521</v>
      </c>
      <c r="J108" s="30">
        <f>(J27/$F27)*1000</f>
        <v>28.219178082191782</v>
      </c>
      <c r="K108" s="30">
        <f>(K27/$F27)*1000</f>
        <v>1.3698630136986301</v>
      </c>
      <c r="L108" s="30"/>
      <c r="M108" s="30">
        <f t="shared" si="39"/>
        <v>8.0821917808219172</v>
      </c>
      <c r="N108" s="30">
        <f t="shared" si="39"/>
        <v>3.5616438356164388</v>
      </c>
      <c r="O108" s="30">
        <f t="shared" si="39"/>
        <v>3.0547945205479454</v>
      </c>
      <c r="P108" s="30">
        <f t="shared" si="39"/>
        <v>2.1643835616438358</v>
      </c>
      <c r="Q108" s="30">
        <f t="shared" si="39"/>
        <v>0.38630136986301367</v>
      </c>
      <c r="R108" s="30">
        <f t="shared" si="39"/>
        <v>0.17808219178082191</v>
      </c>
      <c r="S108" s="30">
        <f t="shared" si="39"/>
        <v>73.698630136986296</v>
      </c>
      <c r="T108" s="30"/>
      <c r="U108" s="31"/>
      <c r="V108" s="4"/>
      <c r="W108" s="4"/>
      <c r="X108" s="4"/>
      <c r="Y108" s="4"/>
      <c r="Z108" s="4"/>
      <c r="AA108" s="4"/>
      <c r="AF108" s="4"/>
    </row>
    <row r="109" spans="1:220" ht="15" x14ac:dyDescent="0.2">
      <c r="A109" s="38"/>
      <c r="B109" s="39"/>
      <c r="C109" s="36"/>
      <c r="D109" s="30"/>
      <c r="E109" s="4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1"/>
      <c r="V109" s="4"/>
      <c r="W109" s="4"/>
      <c r="X109" s="4"/>
      <c r="Y109" s="4"/>
      <c r="Z109" s="4"/>
      <c r="AA109" s="4"/>
      <c r="AF109" s="4"/>
    </row>
    <row r="110" spans="1:220" ht="15" x14ac:dyDescent="0.2">
      <c r="A110" s="38">
        <f t="shared" ref="A110:E115" si="41">A29</f>
        <v>39298</v>
      </c>
      <c r="B110" s="39">
        <f t="shared" si="41"/>
        <v>39513</v>
      </c>
      <c r="C110" s="36">
        <f t="shared" si="41"/>
        <v>4</v>
      </c>
      <c r="D110" s="30" t="str">
        <f t="shared" si="41"/>
        <v>D24</v>
      </c>
      <c r="E110" s="40">
        <f t="shared" si="41"/>
        <v>30.714285714285715</v>
      </c>
      <c r="F110" s="30">
        <v>61.3</v>
      </c>
      <c r="G110" s="30"/>
      <c r="H110" s="30"/>
      <c r="I110" s="30">
        <f t="shared" ref="I110:S110" si="42">(I29/$F29)*1000</f>
        <v>36.876019575856439</v>
      </c>
      <c r="J110" s="30">
        <f t="shared" si="42"/>
        <v>27.938009787928223</v>
      </c>
      <c r="K110" s="30">
        <f t="shared" si="42"/>
        <v>2.2544861337683524</v>
      </c>
      <c r="L110" s="30">
        <f t="shared" si="42"/>
        <v>5.9967373572593807</v>
      </c>
      <c r="M110" s="30">
        <f t="shared" si="42"/>
        <v>7.9934747145187606</v>
      </c>
      <c r="N110" s="30">
        <f t="shared" si="42"/>
        <v>4.076672104404568</v>
      </c>
      <c r="O110" s="30">
        <f t="shared" si="42"/>
        <v>3.0995106035889073</v>
      </c>
      <c r="P110" s="30">
        <f t="shared" si="42"/>
        <v>2.2463295269168024</v>
      </c>
      <c r="Q110" s="30">
        <f t="shared" si="42"/>
        <v>0.5269168026101142</v>
      </c>
      <c r="R110" s="30">
        <f t="shared" si="42"/>
        <v>0.32626427406199021</v>
      </c>
      <c r="S110" s="30">
        <f t="shared" si="42"/>
        <v>64.81402936378467</v>
      </c>
      <c r="T110" s="30"/>
      <c r="U110" s="31"/>
      <c r="V110" s="4"/>
      <c r="W110" s="4"/>
      <c r="X110" s="4"/>
      <c r="Y110" s="4"/>
      <c r="Z110" s="4"/>
      <c r="AA110" s="4"/>
      <c r="AF110" s="4"/>
    </row>
    <row r="111" spans="1:220" ht="15" x14ac:dyDescent="0.2">
      <c r="A111" s="38">
        <f t="shared" si="41"/>
        <v>39298</v>
      </c>
      <c r="B111" s="39">
        <f t="shared" si="41"/>
        <v>39513</v>
      </c>
      <c r="C111" s="36">
        <f t="shared" si="41"/>
        <v>5</v>
      </c>
      <c r="D111" s="30" t="str">
        <f t="shared" si="41"/>
        <v>D25</v>
      </c>
      <c r="E111" s="40">
        <f t="shared" si="41"/>
        <v>30.714285714285715</v>
      </c>
      <c r="F111" s="30">
        <v>61.8</v>
      </c>
      <c r="G111" s="30"/>
      <c r="H111" s="30">
        <f t="shared" ref="H111:R115" si="43">(H30/$F30)*1000</f>
        <v>52.491909385113274</v>
      </c>
      <c r="I111" s="30">
        <f t="shared" si="43"/>
        <v>35.108414239482201</v>
      </c>
      <c r="J111" s="30">
        <f t="shared" si="43"/>
        <v>26.346278317152109</v>
      </c>
      <c r="K111" s="30">
        <f t="shared" si="43"/>
        <v>2.8365695792880263</v>
      </c>
      <c r="L111" s="30">
        <f t="shared" si="43"/>
        <v>10.453074433656958</v>
      </c>
      <c r="M111" s="30">
        <f t="shared" si="43"/>
        <v>7.5647249190938526</v>
      </c>
      <c r="N111" s="30">
        <f t="shared" si="43"/>
        <v>4.5663430420711979</v>
      </c>
      <c r="O111" s="30">
        <f t="shared" si="43"/>
        <v>3.7605177993527508</v>
      </c>
      <c r="P111" s="30">
        <f t="shared" si="43"/>
        <v>2.203883495145631</v>
      </c>
      <c r="Q111" s="30">
        <f t="shared" si="43"/>
        <v>0.89158576051779947</v>
      </c>
      <c r="R111" s="30">
        <f t="shared" si="43"/>
        <v>0.42718446601941751</v>
      </c>
      <c r="S111" s="30">
        <f>(S30/$F30)*1000</f>
        <v>61.454692556634313</v>
      </c>
      <c r="T111" s="30"/>
      <c r="U111" s="31"/>
      <c r="V111" s="4"/>
      <c r="W111" s="4"/>
      <c r="X111" s="4"/>
      <c r="Y111" s="4"/>
      <c r="Z111" s="4"/>
      <c r="AA111" s="4"/>
      <c r="AF111" s="4"/>
    </row>
    <row r="112" spans="1:220" ht="15" x14ac:dyDescent="0.2">
      <c r="A112" s="38">
        <v>39340</v>
      </c>
      <c r="B112" s="39">
        <f t="shared" si="41"/>
        <v>39562</v>
      </c>
      <c r="C112" s="36">
        <f t="shared" si="41"/>
        <v>6</v>
      </c>
      <c r="D112" s="30" t="str">
        <f t="shared" si="41"/>
        <v>D31</v>
      </c>
      <c r="E112" s="40">
        <f t="shared" si="41"/>
        <v>31.714285714285715</v>
      </c>
      <c r="F112" s="30">
        <v>66</v>
      </c>
      <c r="G112" s="30"/>
      <c r="H112" s="30">
        <f t="shared" si="43"/>
        <v>51.56818181818182</v>
      </c>
      <c r="I112" s="30">
        <f t="shared" si="43"/>
        <v>24.778787878787881</v>
      </c>
      <c r="J112" s="30">
        <f t="shared" si="43"/>
        <v>19.718181818181815</v>
      </c>
      <c r="K112" s="30">
        <f t="shared" si="43"/>
        <v>1.0454545454545456</v>
      </c>
      <c r="L112" s="30">
        <f t="shared" si="43"/>
        <v>5.4242424242424239</v>
      </c>
      <c r="M112" s="30">
        <f t="shared" si="43"/>
        <v>6.3939393939393936</v>
      </c>
      <c r="N112" s="30">
        <f t="shared" si="43"/>
        <v>3.8727272727272726</v>
      </c>
      <c r="O112" s="30">
        <f t="shared" si="43"/>
        <v>2.7227272727272727</v>
      </c>
      <c r="P112" s="30">
        <f t="shared" si="43"/>
        <v>1.8727272727272726</v>
      </c>
      <c r="Q112" s="30">
        <f t="shared" si="43"/>
        <v>0.38333333333333336</v>
      </c>
      <c r="R112" s="30">
        <f t="shared" si="43"/>
        <v>0.1803030303030303</v>
      </c>
      <c r="S112" s="30">
        <f>(S31/$F31)*1000</f>
        <v>44.496969696969693</v>
      </c>
      <c r="T112" s="30">
        <f>(T31/$F31)*1000</f>
        <v>164.57575757575756</v>
      </c>
      <c r="U112" s="31"/>
      <c r="V112" s="4"/>
      <c r="W112" s="4"/>
      <c r="X112" s="4"/>
      <c r="Y112" s="4"/>
      <c r="Z112" s="4"/>
      <c r="AA112" s="4"/>
      <c r="AF112" s="4"/>
    </row>
    <row r="113" spans="1:220" ht="15" x14ac:dyDescent="0.2">
      <c r="A113" s="38">
        <v>39340</v>
      </c>
      <c r="B113" s="39">
        <f t="shared" si="41"/>
        <v>39562</v>
      </c>
      <c r="C113" s="36">
        <f t="shared" si="41"/>
        <v>7</v>
      </c>
      <c r="D113" s="30" t="str">
        <f t="shared" si="41"/>
        <v>D33</v>
      </c>
      <c r="E113" s="40">
        <f t="shared" si="41"/>
        <v>31.714285714285715</v>
      </c>
      <c r="F113" s="30">
        <v>71.900000000000006</v>
      </c>
      <c r="G113" s="30"/>
      <c r="H113" s="30">
        <f t="shared" si="43"/>
        <v>39.404728789986088</v>
      </c>
      <c r="I113" s="30">
        <f t="shared" si="43"/>
        <v>26.364394993045895</v>
      </c>
      <c r="J113" s="30">
        <f t="shared" si="43"/>
        <v>17.851182197496524</v>
      </c>
      <c r="K113" s="30">
        <f t="shared" si="43"/>
        <v>0.73574408901251742</v>
      </c>
      <c r="L113" s="30">
        <f t="shared" si="43"/>
        <v>5.988873435326842</v>
      </c>
      <c r="M113" s="30">
        <f t="shared" si="43"/>
        <v>5.7788595271210008</v>
      </c>
      <c r="N113" s="30">
        <f t="shared" si="43"/>
        <v>3.486787204450625</v>
      </c>
      <c r="O113" s="30">
        <f t="shared" si="43"/>
        <v>2.4895688456189151</v>
      </c>
      <c r="P113" s="30">
        <f t="shared" si="43"/>
        <v>1.6258692628650904</v>
      </c>
      <c r="Q113" s="30">
        <f t="shared" si="43"/>
        <v>0.45062586926286502</v>
      </c>
      <c r="R113" s="30">
        <f t="shared" si="43"/>
        <v>0.12934631432545199</v>
      </c>
      <c r="S113" s="30">
        <f>(S32/$F32)*1000</f>
        <v>44.215577190542412</v>
      </c>
      <c r="T113" s="30">
        <f>(T32/$F32)*1000</f>
        <v>94.325452016689837</v>
      </c>
      <c r="U113" s="31"/>
      <c r="V113" s="4"/>
      <c r="W113" s="4"/>
      <c r="X113" s="4"/>
      <c r="Y113" s="4"/>
      <c r="Z113" s="4"/>
      <c r="AA113" s="4"/>
      <c r="AF113" s="4"/>
    </row>
    <row r="114" spans="1:220" ht="15" x14ac:dyDescent="0.2">
      <c r="A114" s="38">
        <v>39340</v>
      </c>
      <c r="B114" s="39">
        <f t="shared" si="41"/>
        <v>39562</v>
      </c>
      <c r="C114" s="36">
        <f t="shared" si="41"/>
        <v>8</v>
      </c>
      <c r="D114" s="30" t="str">
        <f t="shared" si="41"/>
        <v>D34</v>
      </c>
      <c r="E114" s="40">
        <f t="shared" si="41"/>
        <v>31.714285714285715</v>
      </c>
      <c r="F114" s="30">
        <v>59.4</v>
      </c>
      <c r="G114" s="30"/>
      <c r="H114" s="30">
        <f t="shared" si="43"/>
        <v>64.228956228956235</v>
      </c>
      <c r="I114" s="30">
        <f>(I33/$F33)*1000</f>
        <v>30.163299663299668</v>
      </c>
      <c r="J114" s="30">
        <f t="shared" si="43"/>
        <v>44.170033670033675</v>
      </c>
      <c r="K114" s="30">
        <f t="shared" si="43"/>
        <v>1.1481481481481481</v>
      </c>
      <c r="L114" s="30">
        <f t="shared" si="43"/>
        <v>7.2474747474747474</v>
      </c>
      <c r="M114" s="30">
        <f t="shared" si="43"/>
        <v>8.1077441077441073</v>
      </c>
      <c r="N114" s="30">
        <f t="shared" si="43"/>
        <v>4.7643097643097647</v>
      </c>
      <c r="O114" s="30">
        <f t="shared" si="43"/>
        <v>2.7929292929292928</v>
      </c>
      <c r="P114" s="30">
        <f t="shared" si="43"/>
        <v>1.9074074074074074</v>
      </c>
      <c r="Q114" s="30">
        <f t="shared" si="43"/>
        <v>0.47306397306397308</v>
      </c>
      <c r="R114" s="30">
        <f t="shared" si="43"/>
        <v>0.2070707070707071</v>
      </c>
      <c r="S114" s="30">
        <f>(S33/$F33)*1000</f>
        <v>74.333333333333329</v>
      </c>
      <c r="T114" s="30">
        <f>(T33/$F33)*1000</f>
        <v>191.47474747474746</v>
      </c>
      <c r="U114" s="31"/>
      <c r="V114" s="4"/>
      <c r="W114" s="4"/>
      <c r="X114" s="4"/>
      <c r="Y114" s="4"/>
      <c r="Z114" s="4"/>
      <c r="AA114" s="4"/>
      <c r="AF114" s="4"/>
    </row>
    <row r="115" spans="1:220" ht="15" x14ac:dyDescent="0.2">
      <c r="A115" s="38">
        <v>39341</v>
      </c>
      <c r="B115" s="39">
        <f t="shared" si="41"/>
        <v>39610</v>
      </c>
      <c r="C115" s="36">
        <f t="shared" si="41"/>
        <v>9</v>
      </c>
      <c r="D115" s="30" t="str">
        <f t="shared" si="41"/>
        <v>c1</v>
      </c>
      <c r="E115" s="40">
        <f t="shared" si="41"/>
        <v>26.857142857142858</v>
      </c>
      <c r="F115" s="30">
        <v>60.9</v>
      </c>
      <c r="G115" s="30"/>
      <c r="H115" s="30">
        <f t="shared" si="43"/>
        <v>54.019704433497537</v>
      </c>
      <c r="I115" s="30">
        <f>(I34/$F34)*1000</f>
        <v>51.494252873563219</v>
      </c>
      <c r="J115" s="30">
        <f t="shared" si="43"/>
        <v>32.121510673234816</v>
      </c>
      <c r="K115" s="30">
        <f t="shared" si="43"/>
        <v>3.3727422003284073</v>
      </c>
      <c r="L115" s="30">
        <f t="shared" si="43"/>
        <v>6.1576354679802963</v>
      </c>
      <c r="M115" s="30">
        <f t="shared" si="43"/>
        <v>7.2266009852216744</v>
      </c>
      <c r="N115" s="30">
        <f t="shared" si="43"/>
        <v>3.9819376026272577</v>
      </c>
      <c r="O115" s="30">
        <f t="shared" si="43"/>
        <v>2.6715927750410513</v>
      </c>
      <c r="P115" s="30"/>
      <c r="Q115" s="30"/>
      <c r="R115" s="30"/>
      <c r="S115" s="30">
        <f>(S34/$F34)*1000</f>
        <v>83.615763546798036</v>
      </c>
      <c r="T115" s="30">
        <f>(T34/$F34)*1000</f>
        <v>195.7192118226601</v>
      </c>
      <c r="U115" s="31"/>
      <c r="V115" s="4"/>
      <c r="W115" s="4"/>
      <c r="X115" s="4"/>
      <c r="Y115" s="4"/>
      <c r="Z115" s="4"/>
      <c r="AA115" s="4"/>
      <c r="AF115" s="4"/>
    </row>
    <row r="116" spans="1:220" s="5" customFormat="1" ht="15" x14ac:dyDescent="0.2">
      <c r="A116" s="38"/>
      <c r="B116" s="39"/>
      <c r="C116" s="36"/>
      <c r="D116" s="30"/>
      <c r="E116" s="4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1"/>
      <c r="T116" s="30"/>
      <c r="U116" s="31"/>
      <c r="V116" s="4"/>
      <c r="W116" s="4"/>
      <c r="X116" s="4"/>
      <c r="Y116" s="4"/>
      <c r="Z116" s="4"/>
      <c r="AA116" s="4"/>
      <c r="AB116" s="2"/>
      <c r="AF116" s="4"/>
    </row>
    <row r="117" spans="1:220" ht="12" customHeight="1" x14ac:dyDescent="0.15">
      <c r="A117" s="31"/>
      <c r="B117" s="32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1"/>
      <c r="T117" s="30"/>
      <c r="U117" s="31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</row>
    <row r="118" spans="1:220" x14ac:dyDescent="0.15">
      <c r="A118" s="31"/>
      <c r="B118" s="32"/>
      <c r="C118" s="41"/>
      <c r="D118" s="30"/>
      <c r="E118" s="37" t="s">
        <v>42</v>
      </c>
      <c r="F118" s="37">
        <f>AVERAGE(F107:F117)</f>
        <v>65.837499999999991</v>
      </c>
      <c r="G118" s="37" t="s">
        <v>43</v>
      </c>
      <c r="H118" s="37">
        <f t="shared" ref="H118:T118" si="44">AVERAGE(H107:H117)</f>
        <v>53.639870040373935</v>
      </c>
      <c r="I118" s="37">
        <f t="shared" si="44"/>
        <v>36.58349202449461</v>
      </c>
      <c r="J118" s="37">
        <f t="shared" si="44"/>
        <v>29.224414221592284</v>
      </c>
      <c r="K118" s="37">
        <f t="shared" si="44"/>
        <v>1.9986908808394002</v>
      </c>
      <c r="L118" s="37">
        <f t="shared" si="44"/>
        <v>6.5248736020009934</v>
      </c>
      <c r="M118" s="37">
        <f t="shared" si="44"/>
        <v>7.1945469009332781</v>
      </c>
      <c r="N118" s="37">
        <f t="shared" si="44"/>
        <v>3.8702943159830729</v>
      </c>
      <c r="O118" s="37">
        <f t="shared" si="44"/>
        <v>2.9848667409357121</v>
      </c>
      <c r="P118" s="37">
        <f t="shared" si="44"/>
        <v>2.0191228850306184</v>
      </c>
      <c r="Q118" s="37">
        <f t="shared" si="44"/>
        <v>0.51045043935741818</v>
      </c>
      <c r="R118" s="37">
        <f t="shared" si="44"/>
        <v>0.23747705447878206</v>
      </c>
      <c r="S118" s="37">
        <f t="shared" si="44"/>
        <v>65.807906246086887</v>
      </c>
      <c r="T118" s="37">
        <f t="shared" si="44"/>
        <v>161.52379222246373</v>
      </c>
      <c r="U118" s="31"/>
      <c r="V118" s="4"/>
      <c r="W118" s="4"/>
      <c r="X118" s="4"/>
      <c r="Y118" s="10">
        <f>COUNT(Z107:Z116)</f>
        <v>1</v>
      </c>
      <c r="Z118" s="10">
        <f t="shared" ref="Z118:AD118" si="45">AVERAGE(Z107:Z117)</f>
        <v>27</v>
      </c>
      <c r="AA118" s="10">
        <f t="shared" si="45"/>
        <v>50.6</v>
      </c>
      <c r="AB118" s="10">
        <f t="shared" si="45"/>
        <v>19.7</v>
      </c>
      <c r="AC118" s="10">
        <f t="shared" si="45"/>
        <v>70.400000000000006</v>
      </c>
      <c r="AD118" s="10">
        <f t="shared" si="45"/>
        <v>71.900000000000006</v>
      </c>
      <c r="AE118" s="4"/>
      <c r="AF118" s="4">
        <f>(S$118/10)/AD118</f>
        <v>9.1526990606518616E-2</v>
      </c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</row>
    <row r="119" spans="1:220" x14ac:dyDescent="0.15">
      <c r="A119" s="31"/>
      <c r="B119" s="32"/>
      <c r="C119" s="42"/>
      <c r="D119" s="43"/>
      <c r="E119" s="44"/>
      <c r="F119" s="44">
        <f>STDEV(F107:F117)/SQRT(F120)</f>
        <v>2.0435383791705162</v>
      </c>
      <c r="G119" s="44" t="s">
        <v>44</v>
      </c>
      <c r="H119" s="44">
        <f>STDEV(H107:H117)/SQRT(H120)</f>
        <v>3.4299379914282957</v>
      </c>
      <c r="I119" s="44">
        <f t="shared" ref="I119:T119" si="46">STDEV(I107:I117)/SQRT(I120)</f>
        <v>3.3343464592061145</v>
      </c>
      <c r="J119" s="44">
        <f t="shared" si="46"/>
        <v>3.0757682685246821</v>
      </c>
      <c r="K119" s="44">
        <f t="shared" si="46"/>
        <v>0.37286519030325271</v>
      </c>
      <c r="L119" s="44">
        <f t="shared" si="46"/>
        <v>0.72955773724921058</v>
      </c>
      <c r="M119" s="44">
        <f t="shared" si="46"/>
        <v>0.31793604068618048</v>
      </c>
      <c r="N119" s="44">
        <f t="shared" si="46"/>
        <v>0.23397019023291413</v>
      </c>
      <c r="O119" s="44">
        <f t="shared" si="46"/>
        <v>0.14393369464767539</v>
      </c>
      <c r="P119" s="44">
        <f t="shared" si="46"/>
        <v>8.5116471173254327E-2</v>
      </c>
      <c r="Q119" s="44">
        <f t="shared" si="46"/>
        <v>6.6278087505639918E-2</v>
      </c>
      <c r="R119" s="44">
        <f t="shared" si="46"/>
        <v>3.8984894297002255E-2</v>
      </c>
      <c r="S119" s="44">
        <f t="shared" si="46"/>
        <v>5.3270328092644235</v>
      </c>
      <c r="T119" s="44">
        <f t="shared" si="46"/>
        <v>23.436648404237967</v>
      </c>
      <c r="U119" s="31"/>
      <c r="V119" s="4"/>
      <c r="W119" s="4"/>
      <c r="X119" s="4"/>
      <c r="Y119" s="19"/>
      <c r="Z119" s="19" t="e">
        <f>STDEV(Z107:Z117)/SQRT($Y118)</f>
        <v>#DIV/0!</v>
      </c>
      <c r="AA119" s="19" t="e">
        <f t="shared" ref="AA119:AD119" si="47">STDEV(AA107:AA117)/SQRT($Y118)</f>
        <v>#DIV/0!</v>
      </c>
      <c r="AB119" s="19" t="e">
        <f t="shared" si="47"/>
        <v>#DIV/0!</v>
      </c>
      <c r="AC119" s="19" t="e">
        <f t="shared" si="47"/>
        <v>#DIV/0!</v>
      </c>
      <c r="AD119" s="19" t="e">
        <f t="shared" si="47"/>
        <v>#DIV/0!</v>
      </c>
      <c r="AE119" s="19"/>
      <c r="AF119" s="19" t="e">
        <f t="shared" ref="AF119" si="48">STDEV(AF107:AF117)/SQRT($Y118)</f>
        <v>#DIV/0!</v>
      </c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</row>
    <row r="120" spans="1:220" x14ac:dyDescent="0.15">
      <c r="A120" s="31"/>
      <c r="B120" s="32"/>
      <c r="C120" s="32"/>
      <c r="D120" s="30" t="s">
        <v>45</v>
      </c>
      <c r="E120" s="30"/>
      <c r="F120" s="30">
        <f>COUNT(F107:F117)</f>
        <v>8</v>
      </c>
      <c r="G120" s="30"/>
      <c r="H120" s="30">
        <f>COUNT(H107:H117)</f>
        <v>7</v>
      </c>
      <c r="I120" s="30">
        <f t="shared" ref="I120:T120" si="49">COUNT(I107:I117)</f>
        <v>8</v>
      </c>
      <c r="J120" s="30">
        <f t="shared" si="49"/>
        <v>8</v>
      </c>
      <c r="K120" s="30">
        <f t="shared" si="49"/>
        <v>8</v>
      </c>
      <c r="L120" s="30">
        <f t="shared" si="49"/>
        <v>7</v>
      </c>
      <c r="M120" s="30">
        <f t="shared" si="49"/>
        <v>8</v>
      </c>
      <c r="N120" s="30">
        <f t="shared" si="49"/>
        <v>8</v>
      </c>
      <c r="O120" s="30">
        <f t="shared" si="49"/>
        <v>8</v>
      </c>
      <c r="P120" s="30">
        <f t="shared" si="49"/>
        <v>7</v>
      </c>
      <c r="Q120" s="30">
        <f t="shared" si="49"/>
        <v>7</v>
      </c>
      <c r="R120" s="30">
        <f t="shared" si="49"/>
        <v>7</v>
      </c>
      <c r="S120" s="30">
        <f t="shared" si="49"/>
        <v>8</v>
      </c>
      <c r="T120" s="30">
        <f t="shared" si="49"/>
        <v>4</v>
      </c>
      <c r="U120" s="31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</row>
    <row r="121" spans="1:220" x14ac:dyDescent="0.15">
      <c r="A121" s="31"/>
      <c r="B121" s="32"/>
      <c r="C121" s="32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1"/>
      <c r="T121" s="31"/>
      <c r="U121" s="31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</row>
    <row r="122" spans="1:220" s="5" customFormat="1" ht="18" x14ac:dyDescent="0.2">
      <c r="A122" s="31"/>
      <c r="B122" s="30"/>
      <c r="C122" s="30"/>
      <c r="D122" s="35" t="s">
        <v>55</v>
      </c>
      <c r="E122" s="35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1"/>
      <c r="T122" s="31"/>
      <c r="U122" s="31"/>
      <c r="V122" s="4"/>
      <c r="W122" s="4"/>
      <c r="X122" s="4"/>
      <c r="Y122" s="4"/>
      <c r="Z122" s="4"/>
      <c r="AA122" s="4"/>
      <c r="AB122" s="2"/>
    </row>
    <row r="123" spans="1:220" s="5" customFormat="1" ht="18" x14ac:dyDescent="0.2">
      <c r="A123" s="31"/>
      <c r="B123" s="36" t="s">
        <v>47</v>
      </c>
      <c r="C123" s="37" t="s">
        <v>11</v>
      </c>
      <c r="D123" s="35"/>
      <c r="E123" s="36" t="s">
        <v>16</v>
      </c>
      <c r="F123" s="36" t="s">
        <v>17</v>
      </c>
      <c r="G123" s="32"/>
      <c r="H123" s="37" t="s">
        <v>18</v>
      </c>
      <c r="I123" s="37" t="s">
        <v>19</v>
      </c>
      <c r="J123" s="37" t="s">
        <v>20</v>
      </c>
      <c r="K123" s="37" t="s">
        <v>21</v>
      </c>
      <c r="L123" s="37" t="s">
        <v>22</v>
      </c>
      <c r="M123" s="37" t="s">
        <v>23</v>
      </c>
      <c r="N123" s="37" t="s">
        <v>24</v>
      </c>
      <c r="O123" s="36" t="s">
        <v>25</v>
      </c>
      <c r="P123" s="36" t="s">
        <v>26</v>
      </c>
      <c r="Q123" s="37" t="s">
        <v>27</v>
      </c>
      <c r="R123" s="37" t="s">
        <v>28</v>
      </c>
      <c r="S123" s="31" t="s">
        <v>29</v>
      </c>
      <c r="T123" s="31" t="s">
        <v>30</v>
      </c>
      <c r="U123" s="31"/>
      <c r="V123" s="4"/>
      <c r="W123" s="4"/>
      <c r="X123" s="4"/>
      <c r="Y123" s="4" t="s">
        <v>74</v>
      </c>
      <c r="Z123" s="4" t="s">
        <v>75</v>
      </c>
      <c r="AA123" s="2" t="s">
        <v>76</v>
      </c>
      <c r="AB123" s="2" t="s">
        <v>77</v>
      </c>
      <c r="AC123" s="2" t="s">
        <v>78</v>
      </c>
      <c r="AD123" s="2" t="s">
        <v>79</v>
      </c>
      <c r="AF123" s="2" t="s">
        <v>80</v>
      </c>
    </row>
    <row r="124" spans="1:220" s="5" customFormat="1" ht="15" x14ac:dyDescent="0.2">
      <c r="A124" s="38">
        <f t="shared" ref="A124:F130" si="50">A43</f>
        <v>39134</v>
      </c>
      <c r="B124" s="39">
        <f t="shared" si="50"/>
        <v>39379</v>
      </c>
      <c r="C124" s="36">
        <f t="shared" si="50"/>
        <v>3</v>
      </c>
      <c r="D124" s="30">
        <f t="shared" si="50"/>
        <v>82</v>
      </c>
      <c r="E124" s="40">
        <f t="shared" si="50"/>
        <v>35</v>
      </c>
      <c r="F124" s="30">
        <f t="shared" si="50"/>
        <v>72.400000000000006</v>
      </c>
      <c r="G124" s="30"/>
      <c r="H124" s="30">
        <f t="shared" ref="H124:S130" si="51">(H43/$F43)*1000</f>
        <v>48.149171270718227</v>
      </c>
      <c r="I124" s="30">
        <f t="shared" si="51"/>
        <v>49.682320441988949</v>
      </c>
      <c r="J124" s="30">
        <f t="shared" si="51"/>
        <v>26.201657458563535</v>
      </c>
      <c r="K124" s="30">
        <f t="shared" si="51"/>
        <v>2.4861878453038671</v>
      </c>
      <c r="L124" s="30">
        <f t="shared" si="51"/>
        <v>5.2969613259668513</v>
      </c>
      <c r="M124" s="30">
        <f t="shared" si="51"/>
        <v>8.6325966850828717</v>
      </c>
      <c r="N124" s="30">
        <f t="shared" si="51"/>
        <v>2.7900552486187844</v>
      </c>
      <c r="O124" s="30">
        <f t="shared" si="51"/>
        <v>3.2872928176795577</v>
      </c>
      <c r="P124" s="30">
        <f t="shared" si="51"/>
        <v>1.9060773480662985</v>
      </c>
      <c r="Q124" s="30">
        <f t="shared" si="51"/>
        <v>0.67541436464088389</v>
      </c>
      <c r="R124" s="30">
        <f t="shared" si="51"/>
        <v>0.17817679558011049</v>
      </c>
      <c r="S124" s="30">
        <f t="shared" si="51"/>
        <v>75.883977900552466</v>
      </c>
      <c r="T124" s="30"/>
      <c r="U124" s="31"/>
      <c r="V124" s="4"/>
      <c r="W124" s="4"/>
      <c r="X124" s="4"/>
      <c r="Y124" s="4" t="s">
        <v>84</v>
      </c>
      <c r="Z124" s="4">
        <v>30</v>
      </c>
      <c r="AA124" s="4">
        <v>50.7</v>
      </c>
      <c r="AB124" s="5">
        <v>18.3</v>
      </c>
      <c r="AC124" s="5">
        <v>69</v>
      </c>
      <c r="AD124" s="5">
        <v>73.5</v>
      </c>
      <c r="AF124" s="4">
        <f>(S$140/10)/AD124</f>
        <v>7.5338488737704837E-2</v>
      </c>
    </row>
    <row r="125" spans="1:220" s="5" customFormat="1" ht="15" x14ac:dyDescent="0.2">
      <c r="A125" s="38">
        <f t="shared" si="50"/>
        <v>39134</v>
      </c>
      <c r="B125" s="39">
        <f t="shared" si="50"/>
        <v>39379</v>
      </c>
      <c r="C125" s="36">
        <f t="shared" si="50"/>
        <v>5</v>
      </c>
      <c r="D125" s="30">
        <f t="shared" si="50"/>
        <v>80</v>
      </c>
      <c r="E125" s="40">
        <f t="shared" si="50"/>
        <v>35</v>
      </c>
      <c r="F125" s="30">
        <f t="shared" si="50"/>
        <v>61.5</v>
      </c>
      <c r="G125" s="30"/>
      <c r="H125" s="30">
        <f t="shared" si="51"/>
        <v>51.024390243902438</v>
      </c>
      <c r="I125" s="30">
        <f t="shared" si="51"/>
        <v>24.536585365853657</v>
      </c>
      <c r="J125" s="30">
        <f t="shared" si="51"/>
        <v>26.146341463414636</v>
      </c>
      <c r="K125" s="30">
        <f t="shared" si="51"/>
        <v>3.8861788617886175</v>
      </c>
      <c r="L125" s="30">
        <f t="shared" si="51"/>
        <v>3.6422764227642275</v>
      </c>
      <c r="M125" s="30">
        <f t="shared" si="51"/>
        <v>7.7560975609756095</v>
      </c>
      <c r="N125" s="30">
        <f t="shared" si="51"/>
        <v>3.75609756097561</v>
      </c>
      <c r="O125" s="30">
        <f t="shared" si="51"/>
        <v>3.6422764227642275</v>
      </c>
      <c r="P125" s="30">
        <f t="shared" si="51"/>
        <v>2.730081300813008</v>
      </c>
      <c r="Q125" s="30">
        <f t="shared" si="51"/>
        <v>0.43414634146341469</v>
      </c>
      <c r="R125" s="30">
        <f t="shared" si="51"/>
        <v>0.24715447154471545</v>
      </c>
      <c r="S125" s="30">
        <f t="shared" si="51"/>
        <v>50.68292682926829</v>
      </c>
      <c r="T125" s="30"/>
      <c r="U125" s="31"/>
      <c r="V125" s="4"/>
      <c r="W125" s="4"/>
      <c r="X125" s="4"/>
      <c r="Y125" s="4" t="s">
        <v>85</v>
      </c>
      <c r="Z125" s="4">
        <v>30</v>
      </c>
      <c r="AA125" s="4">
        <v>45.9</v>
      </c>
      <c r="AB125" s="5">
        <v>17.3</v>
      </c>
      <c r="AC125" s="5">
        <v>63.2</v>
      </c>
      <c r="AD125" s="5">
        <v>72.7</v>
      </c>
      <c r="AF125" s="4">
        <f>(S$140/10)/AD125</f>
        <v>7.6167523001668583E-2</v>
      </c>
    </row>
    <row r="126" spans="1:220" s="5" customFormat="1" ht="15" x14ac:dyDescent="0.2">
      <c r="A126" s="38">
        <f t="shared" si="50"/>
        <v>39134</v>
      </c>
      <c r="B126" s="39">
        <f t="shared" si="50"/>
        <v>39379</v>
      </c>
      <c r="C126" s="36">
        <f t="shared" si="50"/>
        <v>6</v>
      </c>
      <c r="D126" s="30">
        <f t="shared" si="50"/>
        <v>81</v>
      </c>
      <c r="E126" s="40">
        <f t="shared" si="50"/>
        <v>35</v>
      </c>
      <c r="F126" s="30">
        <f t="shared" si="50"/>
        <v>66.2</v>
      </c>
      <c r="G126" s="30"/>
      <c r="H126" s="30">
        <f t="shared" si="51"/>
        <v>56.948640483383684</v>
      </c>
      <c r="I126" s="30">
        <f t="shared" si="51"/>
        <v>22.507552870090635</v>
      </c>
      <c r="J126" s="30">
        <f t="shared" si="51"/>
        <v>21.631419939577036</v>
      </c>
      <c r="K126" s="30">
        <f t="shared" si="51"/>
        <v>3.3383685800604228</v>
      </c>
      <c r="L126" s="30">
        <f t="shared" si="51"/>
        <v>3.3836858006042294</v>
      </c>
      <c r="M126" s="30">
        <f t="shared" si="51"/>
        <v>7.2809667673716012</v>
      </c>
      <c r="N126" s="30">
        <f t="shared" si="51"/>
        <v>2.0090634441087611</v>
      </c>
      <c r="O126" s="30">
        <f t="shared" si="51"/>
        <v>3.1268882175226582</v>
      </c>
      <c r="P126" s="30">
        <f t="shared" si="51"/>
        <v>2.1435045317220545</v>
      </c>
      <c r="Q126" s="30">
        <f t="shared" si="51"/>
        <v>0.38821752265861026</v>
      </c>
      <c r="R126" s="30">
        <f t="shared" si="51"/>
        <v>0.26132930513595165</v>
      </c>
      <c r="S126" s="30">
        <f t="shared" si="51"/>
        <v>44.138972809667663</v>
      </c>
      <c r="T126" s="30"/>
      <c r="U126" s="31"/>
      <c r="V126" s="4"/>
      <c r="W126" s="4"/>
      <c r="X126" s="4"/>
      <c r="Y126" s="4" t="s">
        <v>86</v>
      </c>
      <c r="Z126" s="4">
        <v>30</v>
      </c>
      <c r="AA126" s="4">
        <v>55</v>
      </c>
      <c r="AB126" s="5">
        <v>18.100000000000001</v>
      </c>
      <c r="AC126" s="5">
        <v>73.099999999999994</v>
      </c>
      <c r="AD126" s="5">
        <v>75.2</v>
      </c>
      <c r="AF126" s="4">
        <f>(S$140/10)/AD126</f>
        <v>7.3635358008262042E-2</v>
      </c>
    </row>
    <row r="127" spans="1:220" s="5" customFormat="1" ht="15" x14ac:dyDescent="0.2">
      <c r="A127" s="38">
        <f t="shared" si="50"/>
        <v>39134</v>
      </c>
      <c r="B127" s="39">
        <f t="shared" si="50"/>
        <v>39379</v>
      </c>
      <c r="C127" s="36">
        <f t="shared" si="50"/>
        <v>7</v>
      </c>
      <c r="D127" s="30">
        <f t="shared" si="50"/>
        <v>83</v>
      </c>
      <c r="E127" s="40">
        <f t="shared" si="50"/>
        <v>35</v>
      </c>
      <c r="F127" s="30">
        <f t="shared" si="50"/>
        <v>68.2</v>
      </c>
      <c r="G127" s="30"/>
      <c r="H127" s="30">
        <f t="shared" si="51"/>
        <v>60.175953079178882</v>
      </c>
      <c r="I127" s="30">
        <f t="shared" si="51"/>
        <v>20.821114369501466</v>
      </c>
      <c r="J127" s="30">
        <f t="shared" si="51"/>
        <v>17.023460410557185</v>
      </c>
      <c r="K127" s="30">
        <f t="shared" si="51"/>
        <v>2.2140762463343107</v>
      </c>
      <c r="L127" s="30">
        <f t="shared" si="51"/>
        <v>4.1055718475073313</v>
      </c>
      <c r="M127" s="30">
        <f t="shared" si="51"/>
        <v>6.935483870967742</v>
      </c>
      <c r="N127" s="30">
        <f t="shared" si="51"/>
        <v>3.225806451612903</v>
      </c>
      <c r="O127" s="30">
        <f t="shared" si="51"/>
        <v>3.0498533724340171</v>
      </c>
      <c r="P127" s="30">
        <f t="shared" si="51"/>
        <v>2.1202346041055717</v>
      </c>
      <c r="Q127" s="30">
        <f t="shared" si="51"/>
        <v>0.45161290322580644</v>
      </c>
      <c r="R127" s="30">
        <f t="shared" si="51"/>
        <v>0.15542521994134895</v>
      </c>
      <c r="S127" s="30">
        <f t="shared" si="51"/>
        <v>37.84457478005865</v>
      </c>
      <c r="T127" s="30"/>
      <c r="U127" s="31"/>
      <c r="V127" s="4"/>
      <c r="W127" s="4"/>
      <c r="X127" s="4"/>
      <c r="Y127" s="4" t="s">
        <v>87</v>
      </c>
      <c r="Z127" s="4">
        <v>30</v>
      </c>
      <c r="AA127" s="4">
        <v>51.8</v>
      </c>
      <c r="AB127" s="5">
        <v>17.600000000000001</v>
      </c>
      <c r="AC127" s="5">
        <v>69.5</v>
      </c>
      <c r="AD127" s="5">
        <v>74.599999999999994</v>
      </c>
      <c r="AF127" s="4">
        <f>(S$140/10)/AD127</f>
        <v>7.4227599493583193E-2</v>
      </c>
    </row>
    <row r="128" spans="1:220" s="5" customFormat="1" ht="15" x14ac:dyDescent="0.2">
      <c r="A128" s="38">
        <f t="shared" si="50"/>
        <v>39282</v>
      </c>
      <c r="B128" s="39">
        <f t="shared" si="50"/>
        <v>39526</v>
      </c>
      <c r="C128" s="36">
        <f t="shared" si="50"/>
        <v>5</v>
      </c>
      <c r="D128" s="30" t="str">
        <f t="shared" si="50"/>
        <v>T13</v>
      </c>
      <c r="E128" s="40">
        <f t="shared" si="50"/>
        <v>34.857142857142854</v>
      </c>
      <c r="F128" s="30">
        <f t="shared" si="50"/>
        <v>66.599999999999994</v>
      </c>
      <c r="G128" s="30"/>
      <c r="H128" s="30">
        <f t="shared" si="51"/>
        <v>72.321321321321321</v>
      </c>
      <c r="I128" s="30">
        <f t="shared" si="51"/>
        <v>33.229729729729726</v>
      </c>
      <c r="J128" s="30">
        <f t="shared" si="51"/>
        <v>19.126126126126128</v>
      </c>
      <c r="K128" s="30">
        <f t="shared" si="51"/>
        <v>2.2897897897897899</v>
      </c>
      <c r="L128" s="30">
        <f t="shared" si="51"/>
        <v>6.5495495495495497</v>
      </c>
      <c r="M128" s="30">
        <f t="shared" si="51"/>
        <v>0.73588588588588599</v>
      </c>
      <c r="N128" s="30">
        <f t="shared" si="51"/>
        <v>3.6036036036036037</v>
      </c>
      <c r="O128" s="30">
        <f t="shared" si="51"/>
        <v>2.5315315315315319</v>
      </c>
      <c r="P128" s="30">
        <f t="shared" si="51"/>
        <v>1.723723723723724</v>
      </c>
      <c r="Q128" s="30">
        <f t="shared" si="51"/>
        <v>0.39489489489489493</v>
      </c>
      <c r="R128" s="30">
        <f t="shared" si="51"/>
        <v>0.11561561561561562</v>
      </c>
      <c r="S128" s="30">
        <f t="shared" si="51"/>
        <v>52.355855855855857</v>
      </c>
      <c r="T128" s="30"/>
      <c r="U128" s="31"/>
      <c r="V128" s="4"/>
      <c r="W128" s="4"/>
      <c r="X128" s="4"/>
      <c r="Y128" s="4"/>
      <c r="Z128" s="4"/>
      <c r="AA128" s="4"/>
    </row>
    <row r="129" spans="1:220" s="5" customFormat="1" ht="15" x14ac:dyDescent="0.2">
      <c r="A129" s="38">
        <f t="shared" si="50"/>
        <v>39282</v>
      </c>
      <c r="B129" s="39">
        <f t="shared" si="50"/>
        <v>39526</v>
      </c>
      <c r="C129" s="36">
        <f t="shared" si="50"/>
        <v>6</v>
      </c>
      <c r="D129" s="30" t="str">
        <f t="shared" si="50"/>
        <v>T12</v>
      </c>
      <c r="E129" s="40">
        <f t="shared" si="50"/>
        <v>34.857142857142854</v>
      </c>
      <c r="F129" s="30">
        <f t="shared" si="50"/>
        <v>64.8</v>
      </c>
      <c r="G129" s="30"/>
      <c r="H129" s="30">
        <f t="shared" si="51"/>
        <v>61.733024691358032</v>
      </c>
      <c r="I129" s="30">
        <f t="shared" si="51"/>
        <v>22.756172839506171</v>
      </c>
      <c r="J129" s="30">
        <f t="shared" si="51"/>
        <v>19.60493827160494</v>
      </c>
      <c r="K129" s="30">
        <f t="shared" si="51"/>
        <v>1.6929012345679015</v>
      </c>
      <c r="L129" s="30">
        <f t="shared" si="51"/>
        <v>5.3503086419753085</v>
      </c>
      <c r="M129" s="30">
        <f t="shared" si="51"/>
        <v>6.291666666666667</v>
      </c>
      <c r="N129" s="30">
        <f t="shared" si="51"/>
        <v>3.2129629629629632</v>
      </c>
      <c r="O129" s="30">
        <f t="shared" si="51"/>
        <v>2.3040123456790123</v>
      </c>
      <c r="P129" s="30">
        <f t="shared" si="51"/>
        <v>1.4675925925925928</v>
      </c>
      <c r="Q129" s="30">
        <f t="shared" si="51"/>
        <v>0.28549382716049387</v>
      </c>
      <c r="R129" s="30">
        <f t="shared" si="51"/>
        <v>0.2021604938271605</v>
      </c>
      <c r="S129" s="30">
        <f t="shared" si="51"/>
        <v>42.361111111111114</v>
      </c>
      <c r="T129" s="30"/>
      <c r="U129" s="31"/>
      <c r="V129" s="4"/>
      <c r="W129" s="4"/>
      <c r="X129" s="4"/>
      <c r="Y129" s="4"/>
      <c r="Z129" s="4"/>
      <c r="AA129" s="4"/>
    </row>
    <row r="130" spans="1:220" s="5" customFormat="1" ht="15" x14ac:dyDescent="0.2">
      <c r="A130" s="38">
        <f t="shared" si="50"/>
        <v>39323</v>
      </c>
      <c r="B130" s="39">
        <f t="shared" si="50"/>
        <v>39526</v>
      </c>
      <c r="C130" s="36">
        <f t="shared" si="50"/>
        <v>7</v>
      </c>
      <c r="D130" s="30" t="str">
        <f t="shared" si="50"/>
        <v>T19</v>
      </c>
      <c r="E130" s="40">
        <f t="shared" si="50"/>
        <v>29</v>
      </c>
      <c r="F130" s="30">
        <f t="shared" si="50"/>
        <v>64.7</v>
      </c>
      <c r="G130" s="30"/>
      <c r="H130" s="30">
        <f t="shared" si="51"/>
        <v>54.76352395672334</v>
      </c>
      <c r="I130" s="30">
        <f t="shared" si="51"/>
        <v>24.404945904173104</v>
      </c>
      <c r="J130" s="30">
        <f t="shared" si="51"/>
        <v>24.936630602782067</v>
      </c>
      <c r="K130" s="30">
        <f t="shared" si="51"/>
        <v>2.6445131375579596</v>
      </c>
      <c r="L130" s="30">
        <f t="shared" si="51"/>
        <v>6.802163833075733</v>
      </c>
      <c r="M130" s="30">
        <f t="shared" si="51"/>
        <v>6.6027820710973728</v>
      </c>
      <c r="N130" s="30">
        <f t="shared" si="51"/>
        <v>4.2658423493044824</v>
      </c>
      <c r="O130" s="30">
        <f t="shared" si="51"/>
        <v>2.7681607418856258</v>
      </c>
      <c r="P130" s="30">
        <f t="shared" si="51"/>
        <v>1.8701700154559504</v>
      </c>
      <c r="Q130" s="30">
        <f t="shared" si="51"/>
        <v>0.46213292117465221</v>
      </c>
      <c r="R130" s="30">
        <f t="shared" si="51"/>
        <v>0.14374034003091188</v>
      </c>
      <c r="S130" s="30">
        <f t="shared" si="51"/>
        <v>49.341576506955178</v>
      </c>
      <c r="T130" s="30"/>
      <c r="U130" s="31"/>
      <c r="V130" s="4"/>
      <c r="W130" s="4"/>
      <c r="X130" s="4"/>
      <c r="Y130" s="4"/>
      <c r="Z130" s="4"/>
      <c r="AA130" s="4"/>
    </row>
    <row r="131" spans="1:220" ht="15" x14ac:dyDescent="0.2">
      <c r="A131" s="38"/>
      <c r="B131" s="39"/>
      <c r="C131" s="36"/>
      <c r="D131" s="30"/>
      <c r="E131" s="4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1"/>
      <c r="V131" s="4"/>
      <c r="W131" s="4"/>
      <c r="X131" s="4"/>
      <c r="Y131" s="4"/>
      <c r="Z131" s="4"/>
      <c r="AA131" s="4"/>
      <c r="AB131" s="5"/>
    </row>
    <row r="132" spans="1:220" ht="15" x14ac:dyDescent="0.2">
      <c r="A132" s="38">
        <f t="shared" ref="A132:F138" si="52">A51</f>
        <v>39344</v>
      </c>
      <c r="B132" s="39">
        <f t="shared" si="52"/>
        <v>39526</v>
      </c>
      <c r="C132" s="36">
        <f t="shared" si="52"/>
        <v>9</v>
      </c>
      <c r="D132" s="30" t="str">
        <f t="shared" si="52"/>
        <v>T31</v>
      </c>
      <c r="E132" s="40">
        <f t="shared" si="52"/>
        <v>26</v>
      </c>
      <c r="F132" s="30">
        <f t="shared" si="52"/>
        <v>56.6</v>
      </c>
      <c r="G132" s="30"/>
      <c r="H132" s="30">
        <f t="shared" ref="H132:S138" si="53">(H51/$F51)*1000</f>
        <v>76.466431095406364</v>
      </c>
      <c r="I132" s="30">
        <f t="shared" si="53"/>
        <v>39.160777385159008</v>
      </c>
      <c r="J132" s="30">
        <f t="shared" si="53"/>
        <v>25.436395759717314</v>
      </c>
      <c r="K132" s="30">
        <f t="shared" si="53"/>
        <v>1.7173144876325088</v>
      </c>
      <c r="L132" s="30">
        <f t="shared" si="53"/>
        <v>6.8551236749116606</v>
      </c>
      <c r="M132" s="30">
        <f t="shared" si="53"/>
        <v>7.7844522968197873</v>
      </c>
      <c r="N132" s="30">
        <f t="shared" si="53"/>
        <v>4.7879858657243819</v>
      </c>
      <c r="O132" s="30">
        <f t="shared" si="53"/>
        <v>2.9063604240282683</v>
      </c>
      <c r="P132" s="30">
        <f t="shared" si="53"/>
        <v>1.8551236749116606</v>
      </c>
      <c r="Q132" s="30">
        <f t="shared" si="53"/>
        <v>0.42402826855123676</v>
      </c>
      <c r="R132" s="30">
        <f t="shared" si="53"/>
        <v>0.10600706713780919</v>
      </c>
      <c r="S132" s="30">
        <f t="shared" si="53"/>
        <v>64.597173144876322</v>
      </c>
      <c r="T132" s="30"/>
      <c r="U132" s="31"/>
      <c r="V132" s="4"/>
      <c r="W132" s="4"/>
      <c r="X132" s="4"/>
      <c r="Y132" s="4"/>
      <c r="Z132" s="4"/>
      <c r="AA132" s="4"/>
    </row>
    <row r="133" spans="1:220" ht="15" x14ac:dyDescent="0.2">
      <c r="A133" s="38">
        <f t="shared" si="52"/>
        <v>39323</v>
      </c>
      <c r="B133" s="39">
        <f t="shared" si="52"/>
        <v>39526</v>
      </c>
      <c r="C133" s="36">
        <f t="shared" si="52"/>
        <v>10</v>
      </c>
      <c r="D133" s="30" t="str">
        <f t="shared" si="52"/>
        <v>T18</v>
      </c>
      <c r="E133" s="40">
        <f t="shared" si="52"/>
        <v>29</v>
      </c>
      <c r="F133" s="30">
        <f t="shared" si="52"/>
        <v>58.3</v>
      </c>
      <c r="G133" s="30"/>
      <c r="H133" s="30">
        <f t="shared" si="53"/>
        <v>62.703259005145796</v>
      </c>
      <c r="I133" s="30">
        <f t="shared" si="53"/>
        <v>28.010291595197256</v>
      </c>
      <c r="J133" s="30">
        <f t="shared" si="53"/>
        <v>15.432246998284736</v>
      </c>
      <c r="K133" s="30">
        <f t="shared" si="53"/>
        <v>2.2435677530017153</v>
      </c>
      <c r="L133" s="30">
        <f t="shared" si="53"/>
        <v>7.085763293310464</v>
      </c>
      <c r="M133" s="30">
        <f t="shared" si="53"/>
        <v>7.4734133790737562</v>
      </c>
      <c r="N133" s="30">
        <f t="shared" si="53"/>
        <v>0.43567753001715265</v>
      </c>
      <c r="O133" s="30">
        <f t="shared" si="53"/>
        <v>3.130360205831904</v>
      </c>
      <c r="P133" s="30">
        <f t="shared" si="53"/>
        <v>1.9897084048027445</v>
      </c>
      <c r="Q133" s="30">
        <f t="shared" si="53"/>
        <v>0.51457975986277871</v>
      </c>
      <c r="R133" s="30">
        <f t="shared" si="53"/>
        <v>0.10291595197255576</v>
      </c>
      <c r="S133" s="30">
        <f t="shared" si="53"/>
        <v>43.442538593481999</v>
      </c>
      <c r="T133" s="30"/>
      <c r="U133" s="31"/>
      <c r="V133" s="4"/>
      <c r="W133" s="4"/>
      <c r="X133" s="4"/>
      <c r="Y133" s="4"/>
      <c r="Z133" s="4"/>
      <c r="AA133" s="4"/>
    </row>
    <row r="134" spans="1:220" ht="12" customHeight="1" x14ac:dyDescent="0.2">
      <c r="A134" s="38">
        <f t="shared" si="52"/>
        <v>39367</v>
      </c>
      <c r="B134" s="39">
        <f t="shared" si="52"/>
        <v>39575</v>
      </c>
      <c r="C134" s="36">
        <f t="shared" si="52"/>
        <v>0</v>
      </c>
      <c r="D134" s="30" t="str">
        <f t="shared" si="52"/>
        <v>T35</v>
      </c>
      <c r="E134" s="40">
        <f t="shared" si="52"/>
        <v>29.714285714285715</v>
      </c>
      <c r="F134" s="30">
        <f t="shared" si="52"/>
        <v>62.3</v>
      </c>
      <c r="G134" s="30"/>
      <c r="H134" s="30">
        <f t="shared" si="53"/>
        <v>49.348314606741567</v>
      </c>
      <c r="I134" s="30">
        <f t="shared" si="53"/>
        <v>34.011235955056179</v>
      </c>
      <c r="J134" s="30">
        <f t="shared" si="53"/>
        <v>26.690208667736758</v>
      </c>
      <c r="K134" s="30">
        <f t="shared" si="53"/>
        <v>1.5441412520064204</v>
      </c>
      <c r="L134" s="30">
        <f t="shared" si="53"/>
        <v>4.2215088282504016</v>
      </c>
      <c r="M134" s="30">
        <f t="shared" si="53"/>
        <v>6.7463884430176568</v>
      </c>
      <c r="N134" s="30">
        <f t="shared" si="53"/>
        <v>4.9036918138041736</v>
      </c>
      <c r="O134" s="30">
        <f t="shared" si="53"/>
        <v>2.8764044943820228</v>
      </c>
      <c r="P134" s="30">
        <f t="shared" si="53"/>
        <v>2.0048154093097916</v>
      </c>
      <c r="Q134" s="30">
        <f t="shared" si="53"/>
        <v>0.4365971107544141</v>
      </c>
      <c r="R134" s="30">
        <f t="shared" si="53"/>
        <v>0.22953451043338685</v>
      </c>
      <c r="S134" s="30">
        <f t="shared" si="53"/>
        <v>60.701444622792934</v>
      </c>
      <c r="T134" s="30">
        <f>(T53/$F53)*1000</f>
        <v>190.72231139646868</v>
      </c>
      <c r="U134" s="31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</row>
    <row r="135" spans="1:220" ht="15" x14ac:dyDescent="0.2">
      <c r="A135" s="38">
        <f t="shared" si="52"/>
        <v>39367</v>
      </c>
      <c r="B135" s="39">
        <f t="shared" si="52"/>
        <v>39575</v>
      </c>
      <c r="C135" s="36">
        <f t="shared" si="52"/>
        <v>0</v>
      </c>
      <c r="D135" s="30" t="str">
        <f t="shared" si="52"/>
        <v>T36</v>
      </c>
      <c r="E135" s="40">
        <f t="shared" si="52"/>
        <v>29.714285714285715</v>
      </c>
      <c r="F135" s="30">
        <f t="shared" si="52"/>
        <v>67.5</v>
      </c>
      <c r="G135" s="30"/>
      <c r="H135" s="30">
        <f t="shared" si="53"/>
        <v>72.466666666666669</v>
      </c>
      <c r="I135" s="30">
        <f t="shared" si="53"/>
        <v>53.460740740740739</v>
      </c>
      <c r="J135" s="30">
        <f t="shared" si="53"/>
        <v>12.204444444444444</v>
      </c>
      <c r="K135" s="30">
        <f t="shared" si="53"/>
        <v>2.7140740740740741</v>
      </c>
      <c r="L135" s="30">
        <f t="shared" si="53"/>
        <v>7.2962962962962967</v>
      </c>
      <c r="M135" s="30">
        <f t="shared" si="53"/>
        <v>6.894814814814815</v>
      </c>
      <c r="N135" s="30">
        <f t="shared" si="53"/>
        <v>3.862222222222222</v>
      </c>
      <c r="O135" s="30">
        <f t="shared" si="53"/>
        <v>2.6888888888888887</v>
      </c>
      <c r="P135" s="30">
        <f t="shared" si="53"/>
        <v>1.9570370370370371</v>
      </c>
      <c r="Q135" s="30">
        <f t="shared" si="53"/>
        <v>0.41037037037037033</v>
      </c>
      <c r="R135" s="30">
        <f t="shared" si="53"/>
        <v>0.16888888888888889</v>
      </c>
      <c r="S135" s="30">
        <f t="shared" si="53"/>
        <v>65.665185185185194</v>
      </c>
      <c r="T135" s="30">
        <f>(T54/$F54)*1000</f>
        <v>180.02222222222221</v>
      </c>
      <c r="U135" s="31"/>
      <c r="V135" s="4"/>
      <c r="W135" s="4"/>
      <c r="X135" s="4"/>
      <c r="Y135" s="10">
        <f>COUNT(Z124:Z133)</f>
        <v>4</v>
      </c>
      <c r="Z135" s="10">
        <f t="shared" ref="Z135:AD135" si="54">AVERAGE(Z124:Z134)</f>
        <v>30</v>
      </c>
      <c r="AA135" s="10">
        <f t="shared" si="54"/>
        <v>50.849999999999994</v>
      </c>
      <c r="AB135" s="10">
        <f t="shared" si="54"/>
        <v>17.825000000000003</v>
      </c>
      <c r="AC135" s="10">
        <f t="shared" si="54"/>
        <v>68.699999999999989</v>
      </c>
      <c r="AD135" s="10">
        <f t="shared" si="54"/>
        <v>74</v>
      </c>
      <c r="AE135" s="4"/>
      <c r="AF135" s="4">
        <f>(S$140/10)/AD135</f>
        <v>7.482944489488251E-2</v>
      </c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</row>
    <row r="136" spans="1:220" ht="15" x14ac:dyDescent="0.2">
      <c r="A136" s="38">
        <f t="shared" si="52"/>
        <v>39367</v>
      </c>
      <c r="B136" s="39">
        <f t="shared" si="52"/>
        <v>39575</v>
      </c>
      <c r="C136" s="36">
        <f t="shared" si="52"/>
        <v>0</v>
      </c>
      <c r="D136" s="30" t="str">
        <f t="shared" si="52"/>
        <v>T37</v>
      </c>
      <c r="E136" s="40">
        <f t="shared" si="52"/>
        <v>29.714285714285715</v>
      </c>
      <c r="F136" s="30">
        <f t="shared" si="52"/>
        <v>60.6</v>
      </c>
      <c r="G136" s="30"/>
      <c r="H136" s="30">
        <f t="shared" si="53"/>
        <v>57.991749174917494</v>
      </c>
      <c r="I136" s="30">
        <f t="shared" si="53"/>
        <v>35.03135313531353</v>
      </c>
      <c r="J136" s="30">
        <f t="shared" si="53"/>
        <v>24.53960396039604</v>
      </c>
      <c r="K136" s="30">
        <f t="shared" si="53"/>
        <v>1.4587458745874589</v>
      </c>
      <c r="L136" s="30">
        <f t="shared" si="53"/>
        <v>6.4207920792079207</v>
      </c>
      <c r="M136" s="30">
        <f t="shared" si="53"/>
        <v>6.5214521452145213</v>
      </c>
      <c r="N136" s="30">
        <f t="shared" si="53"/>
        <v>4.2310231023102309</v>
      </c>
      <c r="O136" s="30">
        <f t="shared" si="53"/>
        <v>2.9999999999999996</v>
      </c>
      <c r="P136" s="30">
        <f t="shared" si="53"/>
        <v>1.8448844884488447</v>
      </c>
      <c r="Q136" s="30">
        <f t="shared" si="53"/>
        <v>0.47854785478547857</v>
      </c>
      <c r="R136" s="30">
        <f t="shared" si="53"/>
        <v>9.9009900990099001E-2</v>
      </c>
      <c r="S136" s="30">
        <f t="shared" si="53"/>
        <v>59.570957095709574</v>
      </c>
      <c r="T136" s="30">
        <f>(T55/$F55)*1000</f>
        <v>178.27557755775578</v>
      </c>
      <c r="U136" s="31"/>
      <c r="V136" s="4"/>
      <c r="W136" s="4"/>
      <c r="X136" s="4"/>
      <c r="Y136" s="19"/>
      <c r="Z136" s="19">
        <f>STDEV(Z124:Z134)/SQRT($Y135)</f>
        <v>0</v>
      </c>
      <c r="AA136" s="19">
        <f t="shared" ref="AA136:AD136" si="55">STDEV(AA124:AA134)/SQRT($Y135)</f>
        <v>1.885249762409922</v>
      </c>
      <c r="AB136" s="19">
        <f t="shared" si="55"/>
        <v>0.22867371223353739</v>
      </c>
      <c r="AC136" s="19">
        <f t="shared" si="55"/>
        <v>2.0481699148264028</v>
      </c>
      <c r="AD136" s="19">
        <f t="shared" si="55"/>
        <v>0.558271140814807</v>
      </c>
      <c r="AE136" s="19"/>
      <c r="AF136" s="19">
        <f t="shared" ref="AF136" si="56">STDEV(AF124:AF134)/SQRT($Y135)</f>
        <v>5.6546330106925535E-4</v>
      </c>
    </row>
    <row r="137" spans="1:220" ht="15" x14ac:dyDescent="0.2">
      <c r="A137" s="38">
        <f t="shared" si="52"/>
        <v>39367</v>
      </c>
      <c r="B137" s="39">
        <f t="shared" si="52"/>
        <v>39575</v>
      </c>
      <c r="C137" s="36">
        <f t="shared" si="52"/>
        <v>0</v>
      </c>
      <c r="D137" s="30" t="str">
        <f t="shared" si="52"/>
        <v>T38</v>
      </c>
      <c r="E137" s="40">
        <f t="shared" si="52"/>
        <v>29.714285714285715</v>
      </c>
      <c r="F137" s="30">
        <f t="shared" si="52"/>
        <v>60.6</v>
      </c>
      <c r="G137" s="30"/>
      <c r="H137" s="30">
        <f t="shared" si="53"/>
        <v>58.323432343234323</v>
      </c>
      <c r="I137" s="30">
        <f t="shared" si="53"/>
        <v>27.047854785478545</v>
      </c>
      <c r="J137" s="30">
        <f t="shared" si="53"/>
        <v>41.221122112211226</v>
      </c>
      <c r="K137" s="30">
        <f t="shared" si="53"/>
        <v>1.7574257425742572</v>
      </c>
      <c r="L137" s="30">
        <f t="shared" si="53"/>
        <v>6.2145214521452141</v>
      </c>
      <c r="M137" s="30">
        <f t="shared" si="53"/>
        <v>6.666666666666667</v>
      </c>
      <c r="N137" s="30">
        <f t="shared" si="53"/>
        <v>4.4603960396039604</v>
      </c>
      <c r="O137" s="30">
        <f t="shared" si="53"/>
        <v>3.1221122112211219</v>
      </c>
      <c r="P137" s="30">
        <f t="shared" si="53"/>
        <v>2.117161716171617</v>
      </c>
      <c r="Q137" s="30">
        <f t="shared" si="53"/>
        <v>0.49009900990099009</v>
      </c>
      <c r="R137" s="30">
        <f t="shared" si="53"/>
        <v>0.23432343234323433</v>
      </c>
      <c r="S137" s="30">
        <f t="shared" si="53"/>
        <v>68.268976897689768</v>
      </c>
      <c r="T137" s="30">
        <f>(T56/$F56)*1000</f>
        <v>170.85478547854785</v>
      </c>
      <c r="U137" s="31"/>
      <c r="V137" s="4"/>
      <c r="W137" s="4"/>
      <c r="X137" s="4"/>
      <c r="Y137" s="4"/>
      <c r="Z137" s="4"/>
      <c r="AA137" s="4"/>
    </row>
    <row r="138" spans="1:220" ht="15" x14ac:dyDescent="0.2">
      <c r="A138" s="38">
        <f t="shared" si="52"/>
        <v>39383</v>
      </c>
      <c r="B138" s="39">
        <f t="shared" si="52"/>
        <v>39588</v>
      </c>
      <c r="C138" s="36">
        <f t="shared" si="52"/>
        <v>0</v>
      </c>
      <c r="D138" s="30" t="str">
        <f t="shared" si="52"/>
        <v>T43</v>
      </c>
      <c r="E138" s="40">
        <f t="shared" si="52"/>
        <v>29.285714285714285</v>
      </c>
      <c r="F138" s="30">
        <f t="shared" si="52"/>
        <v>58.5</v>
      </c>
      <c r="G138" s="30"/>
      <c r="H138" s="30">
        <f t="shared" si="53"/>
        <v>60.962393162393163</v>
      </c>
      <c r="I138" s="30">
        <f t="shared" si="53"/>
        <v>40.148717948717952</v>
      </c>
      <c r="J138" s="30">
        <f t="shared" si="53"/>
        <v>20.229059829059828</v>
      </c>
      <c r="K138" s="30">
        <f t="shared" si="53"/>
        <v>2.3641025641025641</v>
      </c>
      <c r="L138" s="30">
        <f t="shared" si="53"/>
        <v>7.1059829059829065</v>
      </c>
      <c r="M138" s="30">
        <f t="shared" si="53"/>
        <v>7.3965811965811961</v>
      </c>
      <c r="N138" s="30">
        <f t="shared" si="53"/>
        <v>4.0957264957264954</v>
      </c>
      <c r="O138" s="30">
        <f t="shared" si="53"/>
        <v>3.4239316239316242</v>
      </c>
      <c r="P138" s="30">
        <f t="shared" si="53"/>
        <v>2.2547008547008547</v>
      </c>
      <c r="Q138" s="30">
        <f t="shared" si="53"/>
        <v>0.4547008547008547</v>
      </c>
      <c r="R138" s="30">
        <f t="shared" si="53"/>
        <v>0.23418803418803419</v>
      </c>
      <c r="S138" s="30">
        <f t="shared" si="53"/>
        <v>60.377777777777773</v>
      </c>
      <c r="T138" s="30">
        <f>(T57/$F57)*1000</f>
        <v>161.14188034188035</v>
      </c>
      <c r="U138" s="31"/>
      <c r="V138" s="4"/>
      <c r="W138" s="4"/>
      <c r="X138" s="4"/>
      <c r="Y138" s="4"/>
      <c r="Z138" s="4"/>
      <c r="AA138" s="4"/>
    </row>
    <row r="139" spans="1:220" ht="15" x14ac:dyDescent="0.2">
      <c r="A139" s="38"/>
      <c r="B139" s="39"/>
      <c r="C139" s="36"/>
      <c r="D139" s="30"/>
      <c r="E139" s="4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1"/>
      <c r="T139" s="30"/>
      <c r="U139" s="31"/>
      <c r="V139" s="4"/>
      <c r="W139" s="4"/>
      <c r="X139" s="4"/>
      <c r="Y139" s="4"/>
      <c r="Z139" s="4"/>
      <c r="AA139" s="4"/>
    </row>
    <row r="140" spans="1:220" x14ac:dyDescent="0.15">
      <c r="A140" s="31"/>
      <c r="B140" s="32"/>
      <c r="C140" s="41"/>
      <c r="D140" s="30"/>
      <c r="E140" s="37" t="s">
        <v>42</v>
      </c>
      <c r="F140" s="37">
        <f>AVERAGE(F124:F139)</f>
        <v>63.48571428571428</v>
      </c>
      <c r="G140" s="37" t="s">
        <v>43</v>
      </c>
      <c r="H140" s="37">
        <f>AVERAGE(H124:H139)</f>
        <v>60.241305078649383</v>
      </c>
      <c r="I140" s="37">
        <f t="shared" ref="I140:T140" si="57">AVERAGE(I124:I139)</f>
        <v>32.486385219036201</v>
      </c>
      <c r="J140" s="37">
        <f t="shared" si="57"/>
        <v>22.887404003176851</v>
      </c>
      <c r="K140" s="37">
        <f t="shared" si="57"/>
        <v>2.3108133888129911</v>
      </c>
      <c r="L140" s="37">
        <f t="shared" si="57"/>
        <v>5.7378932822534363</v>
      </c>
      <c r="M140" s="37">
        <f t="shared" si="57"/>
        <v>6.6942320321597242</v>
      </c>
      <c r="N140" s="37">
        <f t="shared" si="57"/>
        <v>3.5457253350425515</v>
      </c>
      <c r="O140" s="37">
        <f t="shared" si="57"/>
        <v>2.9898623784128899</v>
      </c>
      <c r="P140" s="37">
        <f t="shared" si="57"/>
        <v>1.9989154072758393</v>
      </c>
      <c r="Q140" s="37">
        <f t="shared" si="57"/>
        <v>0.45005971458177713</v>
      </c>
      <c r="R140" s="37">
        <f t="shared" si="57"/>
        <v>0.17703357340213019</v>
      </c>
      <c r="S140" s="37">
        <f t="shared" si="57"/>
        <v>55.373789222213055</v>
      </c>
      <c r="T140" s="37">
        <f t="shared" si="57"/>
        <v>176.20335539937497</v>
      </c>
      <c r="U140" s="31"/>
      <c r="V140" s="4"/>
      <c r="W140" s="4"/>
      <c r="X140" s="4"/>
      <c r="Y140" s="4"/>
      <c r="Z140" s="4"/>
      <c r="AA140" s="4"/>
    </row>
    <row r="141" spans="1:220" x14ac:dyDescent="0.15">
      <c r="A141" s="31"/>
      <c r="B141" s="32"/>
      <c r="C141" s="42"/>
      <c r="D141" s="43"/>
      <c r="E141" s="44"/>
      <c r="F141" s="44">
        <f>STDEV(F124:F139)/SQRT(F142)</f>
        <v>1.1934738814940515</v>
      </c>
      <c r="G141" s="44" t="s">
        <v>44</v>
      </c>
      <c r="H141" s="44">
        <f>STDEV(H124:H139)/SQRT(H142)</f>
        <v>2.3048760787157669</v>
      </c>
      <c r="I141" s="44">
        <f t="shared" ref="I141:T141" si="58">STDEV(I124:I139)/SQRT(I142)</f>
        <v>2.7302657585270373</v>
      </c>
      <c r="J141" s="44">
        <f t="shared" si="58"/>
        <v>1.8505639967535297</v>
      </c>
      <c r="K141" s="44">
        <f t="shared" si="58"/>
        <v>0.18477247967301774</v>
      </c>
      <c r="L141" s="44">
        <f t="shared" si="58"/>
        <v>0.37131094002434945</v>
      </c>
      <c r="M141" s="44">
        <f t="shared" si="58"/>
        <v>0.48788707610846532</v>
      </c>
      <c r="N141" s="44">
        <f t="shared" si="58"/>
        <v>0.31865298078315807</v>
      </c>
      <c r="O141" s="44">
        <f t="shared" si="58"/>
        <v>9.3827988746842991E-2</v>
      </c>
      <c r="P141" s="44">
        <f t="shared" si="58"/>
        <v>7.7002210304248656E-2</v>
      </c>
      <c r="Q141" s="44">
        <f t="shared" si="58"/>
        <v>2.2746680889402602E-2</v>
      </c>
      <c r="R141" s="44">
        <f t="shared" si="58"/>
        <v>1.5548617505674288E-2</v>
      </c>
      <c r="S141" s="44">
        <f t="shared" si="58"/>
        <v>3.021585414899477</v>
      </c>
      <c r="T141" s="44">
        <f t="shared" si="58"/>
        <v>4.9251048863723721</v>
      </c>
      <c r="U141" s="31"/>
      <c r="V141" s="4"/>
      <c r="W141" s="4"/>
      <c r="X141" s="4"/>
      <c r="Y141" s="4"/>
      <c r="Z141" s="4"/>
      <c r="AA141" s="4"/>
    </row>
    <row r="142" spans="1:220" x14ac:dyDescent="0.15">
      <c r="A142" s="31"/>
      <c r="B142" s="32"/>
      <c r="C142" s="32"/>
      <c r="D142" s="30" t="s">
        <v>45</v>
      </c>
      <c r="E142" s="30"/>
      <c r="F142" s="30">
        <f>COUNT(F124:F139)</f>
        <v>14</v>
      </c>
      <c r="G142" s="30"/>
      <c r="H142" s="30">
        <f>COUNT(H124:H139)</f>
        <v>14</v>
      </c>
      <c r="I142" s="30">
        <f t="shared" ref="I142:T142" si="59">COUNT(I124:I139)</f>
        <v>14</v>
      </c>
      <c r="J142" s="30">
        <f t="shared" si="59"/>
        <v>14</v>
      </c>
      <c r="K142" s="30">
        <f t="shared" si="59"/>
        <v>14</v>
      </c>
      <c r="L142" s="30">
        <f t="shared" si="59"/>
        <v>14</v>
      </c>
      <c r="M142" s="30">
        <f t="shared" si="59"/>
        <v>14</v>
      </c>
      <c r="N142" s="30">
        <f t="shared" si="59"/>
        <v>14</v>
      </c>
      <c r="O142" s="30">
        <f t="shared" si="59"/>
        <v>14</v>
      </c>
      <c r="P142" s="30">
        <f t="shared" si="59"/>
        <v>14</v>
      </c>
      <c r="Q142" s="30">
        <f t="shared" si="59"/>
        <v>14</v>
      </c>
      <c r="R142" s="30">
        <f t="shared" si="59"/>
        <v>14</v>
      </c>
      <c r="S142" s="30">
        <f t="shared" si="59"/>
        <v>14</v>
      </c>
      <c r="T142" s="30">
        <f t="shared" si="59"/>
        <v>5</v>
      </c>
      <c r="U142" s="31"/>
      <c r="V142" s="4"/>
      <c r="W142" s="4"/>
      <c r="X142" s="4"/>
      <c r="Y142" s="4"/>
      <c r="Z142" s="4"/>
      <c r="AA142" s="4"/>
    </row>
    <row r="143" spans="1:220" ht="15" x14ac:dyDescent="0.2">
      <c r="A143" s="46"/>
      <c r="B143" s="47"/>
      <c r="C143" s="48"/>
      <c r="D143" s="48"/>
      <c r="E143" s="49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31"/>
      <c r="T143" s="31"/>
      <c r="U143" s="31"/>
      <c r="V143" s="4"/>
      <c r="W143" s="4"/>
      <c r="X143" s="4"/>
      <c r="Y143" s="4"/>
      <c r="Z143" s="4"/>
      <c r="AA143" s="4"/>
    </row>
    <row r="144" spans="1:220" ht="15" x14ac:dyDescent="0.2">
      <c r="A144" s="12"/>
      <c r="B144" s="13"/>
      <c r="C144" s="9"/>
      <c r="D144" s="5"/>
      <c r="E144" s="1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4"/>
      <c r="T144" s="30"/>
      <c r="U144" s="4"/>
      <c r="V144" s="4"/>
      <c r="W144" s="4"/>
      <c r="X144" s="4"/>
      <c r="Y144" s="4"/>
      <c r="Z144" s="4"/>
      <c r="AA144" s="4"/>
    </row>
    <row r="145" spans="1:32" ht="15" x14ac:dyDescent="0.2">
      <c r="A145" s="23"/>
      <c r="B145" s="24"/>
      <c r="C145" s="25"/>
      <c r="D145" s="26"/>
      <c r="E145" s="27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4"/>
      <c r="T145" s="30"/>
      <c r="U145" s="4"/>
      <c r="V145" s="4"/>
      <c r="W145" s="4"/>
      <c r="X145" s="4"/>
      <c r="Y145" s="4"/>
      <c r="Z145" s="4"/>
      <c r="AA145" s="4"/>
      <c r="AF145" s="4" t="e">
        <f>TTEST(AF90:AF91,AF107,2,2)</f>
        <v>#DIV/0!</v>
      </c>
    </row>
    <row r="146" spans="1:32" x14ac:dyDescent="0.15">
      <c r="A146" s="20"/>
      <c r="B146" s="20"/>
      <c r="C146" s="20"/>
      <c r="D146" s="20" t="s">
        <v>66</v>
      </c>
      <c r="E146" s="20"/>
      <c r="F146" s="2">
        <f>TTEST(F90:F100,F107:F117,2,2)</f>
        <v>0.10648965960459204</v>
      </c>
      <c r="H146" s="2">
        <f>TTEST(H90:H100,H107:H117,2,2)</f>
        <v>0.22102061960366182</v>
      </c>
      <c r="I146" s="2">
        <f>TTEST(I90:I100,I107:I117,2,2)</f>
        <v>0.65293866635505071</v>
      </c>
      <c r="J146" s="2">
        <f t="shared" ref="J146:T146" si="60">TTEST(J90:J100,J107:J117,2,2)</f>
        <v>0.91197402192385457</v>
      </c>
      <c r="K146" s="2">
        <f t="shared" si="60"/>
        <v>0.19233744010463144</v>
      </c>
      <c r="L146" s="2">
        <f t="shared" si="60"/>
        <v>0.31071954635782184</v>
      </c>
      <c r="M146" s="2">
        <f t="shared" si="60"/>
        <v>0.20664343906471325</v>
      </c>
      <c r="N146" s="2">
        <f t="shared" si="60"/>
        <v>0.18025206126316226</v>
      </c>
      <c r="O146" s="2">
        <f>TTEST(O90:O100,O107:O117,2,2)</f>
        <v>0.94822733646175905</v>
      </c>
      <c r="P146" s="2">
        <f t="shared" si="60"/>
        <v>0.95110809983745936</v>
      </c>
      <c r="Q146" s="2">
        <f t="shared" si="60"/>
        <v>0.52474085089004663</v>
      </c>
      <c r="R146" s="2">
        <f t="shared" si="60"/>
        <v>0.16849755157329399</v>
      </c>
      <c r="S146" s="2">
        <f t="shared" si="60"/>
        <v>0.72655014586468492</v>
      </c>
      <c r="T146" s="2">
        <f t="shared" si="60"/>
        <v>0.78061862246306157</v>
      </c>
      <c r="U146" s="2">
        <f>TTEST(U17:U19,U31:U36,2,2)</f>
        <v>0.63117623166507597</v>
      </c>
    </row>
    <row r="147" spans="1:32" x14ac:dyDescent="0.15">
      <c r="A147" s="20"/>
      <c r="B147" s="20"/>
      <c r="C147" s="20"/>
      <c r="D147" s="20"/>
      <c r="E147" s="20"/>
      <c r="F147" s="20"/>
      <c r="G147" s="20"/>
      <c r="H147" s="20"/>
      <c r="T147" s="30"/>
      <c r="AF147" s="2">
        <f>TTEST(AF90:AF91,AF124:AF127,2,2)</f>
        <v>8.1332165241730615E-4</v>
      </c>
    </row>
    <row r="148" spans="1:32" x14ac:dyDescent="0.15">
      <c r="D148" s="20" t="s">
        <v>67</v>
      </c>
      <c r="E148" s="20"/>
      <c r="F148" s="20">
        <f>TTEST(F124:F138,F90:F100,2,2)</f>
        <v>0.33419122428278092</v>
      </c>
      <c r="G148" s="20"/>
      <c r="H148" s="20">
        <f t="shared" ref="H148:T148" si="61">TTEST(H124:H138,H90:H100,2,2)</f>
        <v>0.65065655753918894</v>
      </c>
      <c r="I148" s="20">
        <f t="shared" si="61"/>
        <v>0.46156983575554733</v>
      </c>
      <c r="J148" s="20">
        <f t="shared" si="61"/>
        <v>3.0735473166023652E-2</v>
      </c>
      <c r="K148" s="20">
        <f t="shared" si="61"/>
        <v>4.0792329641300435E-3</v>
      </c>
      <c r="L148" s="20">
        <f t="shared" si="61"/>
        <v>0.95137138920860509</v>
      </c>
      <c r="M148" s="20">
        <f t="shared" si="61"/>
        <v>0.11106146662782196</v>
      </c>
      <c r="N148" s="20">
        <f t="shared" si="61"/>
        <v>7.530484780434446E-2</v>
      </c>
      <c r="O148" s="20">
        <f t="shared" si="61"/>
        <v>0.96473126303080214</v>
      </c>
      <c r="P148" s="20">
        <f t="shared" si="61"/>
        <v>0.81300885493221986</v>
      </c>
      <c r="Q148" s="20">
        <f t="shared" si="61"/>
        <v>0.4788916946081867</v>
      </c>
      <c r="R148" s="20">
        <f t="shared" si="61"/>
        <v>0.87847728292401162</v>
      </c>
      <c r="S148" s="20">
        <f t="shared" si="61"/>
        <v>4.6140187199464881E-2</v>
      </c>
      <c r="T148" s="20">
        <f t="shared" si="61"/>
        <v>0.61539513277753333</v>
      </c>
      <c r="U148" s="2">
        <f>TTEST(U17:U19,U53:U57,2,2)</f>
        <v>0.92369388197231395</v>
      </c>
    </row>
    <row r="149" spans="1:32" x14ac:dyDescent="0.15">
      <c r="D149" s="20"/>
      <c r="E149" s="20"/>
      <c r="F149" s="20"/>
      <c r="G149" s="20"/>
      <c r="H149" s="20"/>
      <c r="T149" s="30"/>
    </row>
    <row r="150" spans="1:32" x14ac:dyDescent="0.15">
      <c r="D150" s="2" t="s">
        <v>68</v>
      </c>
      <c r="F150" s="2">
        <f>TTEST(F124:F138,F107:F115,2,2)</f>
        <v>0.29794668413505188</v>
      </c>
      <c r="H150" s="2">
        <f>TTEST(H124:H138,H107:H115,2,2)</f>
        <v>0.12036001881301991</v>
      </c>
      <c r="I150" s="2">
        <f t="shared" ref="I150:T150" si="62">TTEST(I124:I138,I107:I115,2,2)</f>
        <v>0.36383763459296425</v>
      </c>
      <c r="J150" s="2">
        <f t="shared" si="62"/>
        <v>7.4314612571600686E-2</v>
      </c>
      <c r="K150" s="2">
        <f t="shared" si="62"/>
        <v>0.40987783397773614</v>
      </c>
      <c r="L150" s="2">
        <f t="shared" si="62"/>
        <v>0.29548131113357967</v>
      </c>
      <c r="M150" s="2">
        <f t="shared" si="62"/>
        <v>0.47905466493192483</v>
      </c>
      <c r="N150" s="2">
        <f t="shared" si="62"/>
        <v>0.4885945600152527</v>
      </c>
      <c r="O150" s="2">
        <f t="shared" si="62"/>
        <v>0.97610524618041361</v>
      </c>
      <c r="P150" s="2">
        <f t="shared" si="62"/>
        <v>0.87318995844971781</v>
      </c>
      <c r="Q150" s="2">
        <f t="shared" si="62"/>
        <v>0.29486528583126115</v>
      </c>
      <c r="R150" s="2">
        <f t="shared" si="62"/>
        <v>9.9255572194594938E-2</v>
      </c>
      <c r="S150" s="2">
        <f t="shared" si="62"/>
        <v>7.9656037956391063E-2</v>
      </c>
      <c r="T150" s="2">
        <f t="shared" si="62"/>
        <v>0.51344814585217746</v>
      </c>
      <c r="U150" s="2">
        <f>TTEST(U53:U57,U31:U34,2,2)</f>
        <v>0.48274640009452874</v>
      </c>
    </row>
    <row r="154" spans="1:32" x14ac:dyDescent="0.15">
      <c r="B154" s="2" t="s">
        <v>69</v>
      </c>
      <c r="E154" s="2" t="s">
        <v>2</v>
      </c>
      <c r="F154" s="2">
        <f>TTEST(F90:F100,[1]Femeatratada!AV83:AV94,2,2)</f>
        <v>0.48030145783882561</v>
      </c>
      <c r="H154" s="2">
        <f>TTEST(H90:H100,[1]Femeatratada!AX83:AX94,2,2)</f>
        <v>6.4340391834088908E-5</v>
      </c>
      <c r="I154" s="2">
        <f>TTEST(I90:I100,[1]Femeatratada!AY83:AY94,2,2)</f>
        <v>3.5149343376704998E-4</v>
      </c>
      <c r="J154" s="2">
        <f>TTEST(J90:J100,[1]Femeatratada!AZ83:AZ94,2,2)</f>
        <v>0.15600012724055923</v>
      </c>
      <c r="K154" s="2">
        <f>TTEST(K90:K100,[1]Femeatratada!BA83:BA94,2,2)</f>
        <v>0.517841716255802</v>
      </c>
      <c r="L154" s="2">
        <f>TTEST(L90:L100,[1]Femeatratada!BB83:BB94,2,2)</f>
        <v>0.5453574056858751</v>
      </c>
      <c r="M154" s="2">
        <f>TTEST(M90:M100,[1]Femeatratada!BC83:BC94,2,2)</f>
        <v>6.1457421476441799E-3</v>
      </c>
      <c r="N154" s="2">
        <f>TTEST(N90:N100,[1]Femeatratada!BD83:BD94,2,2)</f>
        <v>5.9739330317872569E-2</v>
      </c>
      <c r="O154" s="2">
        <f>TTEST(O90:O100,[1]Femeatratada!BE83:BE94,2,2)</f>
        <v>0.16106271188547666</v>
      </c>
      <c r="P154" s="2">
        <f>TTEST(P90:P100,[1]Femeatratada!BF83:BF94,2,2)</f>
        <v>6.446972300492898E-2</v>
      </c>
      <c r="Q154" s="2">
        <f>TTEST(Q90:Q100,[1]Femeatratada!BG83:BG94,2,2)</f>
        <v>0.20771764782137669</v>
      </c>
      <c r="R154" s="2">
        <f>TTEST(R90:R100,[1]Femeatratada!BH83:BH94,2,2)</f>
        <v>0.3051349757845056</v>
      </c>
      <c r="S154" s="2">
        <f>TTEST(S90:S100,[1]Femeatratada!BI83:BI94,2,2)</f>
        <v>1.2395913814693092E-7</v>
      </c>
      <c r="T154" s="2">
        <f>TTEST(T90:T100,[1]Femeatratada!BJ83:BJ94,2,2)</f>
        <v>0.20101094309540399</v>
      </c>
    </row>
    <row r="155" spans="1:32" x14ac:dyDescent="0.15"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</row>
    <row r="156" spans="1:32" x14ac:dyDescent="0.15">
      <c r="E156" s="2" t="s">
        <v>70</v>
      </c>
      <c r="F156" s="2">
        <f>TTEST(F107:F115,[1]Femeatratada!AV101:AV114,2,2)</f>
        <v>0.46387303084202003</v>
      </c>
      <c r="H156" s="2">
        <f>TTEST(H107:H115,[1]Femeatratada!AX101:AX114,2,2)</f>
        <v>3.8014835425414888E-3</v>
      </c>
      <c r="I156" s="2">
        <f>TTEST(I107:I115,[1]Femeatratada!AY101:AY114,2,2)</f>
        <v>4.2697293894010665E-6</v>
      </c>
      <c r="J156" s="2">
        <f>TTEST(J107:J115,[1]Femeatratada!AZ101:AZ114,2,2)</f>
        <v>0.24028209293139541</v>
      </c>
      <c r="K156" s="2">
        <f>TTEST(K107:K115,[1]Femeatratada!BA101:BA114,2,2)</f>
        <v>0.56584906184205552</v>
      </c>
      <c r="L156" s="2">
        <f>TTEST(L107:L115,[1]Femeatratada!BB101:BB114,2,2)</f>
        <v>0.5260104241247251</v>
      </c>
      <c r="M156" s="2">
        <f>TTEST(M107:M115,[1]Femeatratada!BC101:BC114,2,2)</f>
        <v>2.5192452237638575E-3</v>
      </c>
      <c r="N156" s="2">
        <f>TTEST(N107:N115,[1]Femeatratada!BD101:BD114,2,2)</f>
        <v>0.27139852371154677</v>
      </c>
      <c r="O156" s="2">
        <f>TTEST(O107:O115,[1]Femeatratada!BE101:BE114,2,2)</f>
        <v>7.997692308927358E-2</v>
      </c>
      <c r="P156" s="2">
        <f>TTEST(P107:P115,[1]Femeatratada!BF101:BF114,2,2)</f>
        <v>4.67649069347017E-2</v>
      </c>
      <c r="Q156" s="2">
        <f>TTEST(Q107:Q115,[1]Femeatratada!BG101:BG114,2,2)</f>
        <v>0.30991621299892452</v>
      </c>
      <c r="R156" s="2">
        <f>TTEST(R107:R115,[1]Femeatratada!BH101:BH114,2,2)</f>
        <v>4.7050938429060732E-2</v>
      </c>
      <c r="S156" s="2">
        <f>TTEST(S107:S115,[1]Femeatratada!BI101:BI114,2,2)</f>
        <v>6.0586507259963792E-6</v>
      </c>
      <c r="T156" s="2">
        <f>TTEST(T107:T115,[1]Femeatratada!BJ101:BJ114,2,2)</f>
        <v>6.8236181564193088E-2</v>
      </c>
    </row>
    <row r="157" spans="1:32" x14ac:dyDescent="0.15"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</row>
    <row r="158" spans="1:32" x14ac:dyDescent="0.15">
      <c r="E158" s="2" t="s">
        <v>71</v>
      </c>
      <c r="F158" s="2">
        <f>TTEST(F124:F138,[1]Femeatratada!AV121:AV135,2,2)</f>
        <v>0.85343389716090656</v>
      </c>
      <c r="H158" s="2">
        <f>TTEST(H124:H138,[1]Femeatratada!AX121:AX135,2,2)</f>
        <v>0.13204394110857026</v>
      </c>
      <c r="I158" s="2">
        <f>TTEST(I124:I138,[1]Femeatratada!AY121:AY135,2,2)</f>
        <v>8.5984005654430383E-5</v>
      </c>
      <c r="J158" s="2">
        <f>TTEST(J124:J138,[1]Femeatratada!AZ121:AZ135,2,2)</f>
        <v>8.0841455626122327E-2</v>
      </c>
      <c r="K158" s="2">
        <f>TTEST(K124:K138,[1]Femeatratada!BA121:BA135,2,2)</f>
        <v>0.87192573817379704</v>
      </c>
      <c r="L158" s="2">
        <f>TTEST(L124:L138,[1]Femeatratada!BB121:BB135,2,2)</f>
        <v>0.10022653414438944</v>
      </c>
      <c r="M158" s="2">
        <f>TTEST(M124:M138,[1]Femeatratada!BC121:BC135,2,2)</f>
        <v>0.29062619249028004</v>
      </c>
      <c r="N158" s="2">
        <f>TTEST(N124:N138,[1]Femeatratada!BD121:BD135,2,2)</f>
        <v>0.62341652379135293</v>
      </c>
      <c r="O158" s="2">
        <f>TTEST(O124:O138,[1]Femeatratada!BE121:BE135,2,2)</f>
        <v>4.9169046899184127E-4</v>
      </c>
      <c r="P158" s="2">
        <f>TTEST(P124:P138,[1]Femeatratada!BF121:BF135,2,2)</f>
        <v>1.0347949997669291E-3</v>
      </c>
      <c r="Q158" s="2">
        <f>TTEST(Q124:Q138,[1]Femeatratada!BG121:BG135,2,2)</f>
        <v>0.24122998147798885</v>
      </c>
      <c r="R158" s="2">
        <f>TTEST(R124:R138,[1]Femeatratada!BH121:BH135,2,2)</f>
        <v>0.73587921794432742</v>
      </c>
      <c r="S158" s="2">
        <f>TTEST(S124:S138,[1]Femeatratada!BI121:BI135,2,2)</f>
        <v>1.285128140883382E-5</v>
      </c>
      <c r="T158" s="2">
        <f>TTEST(T124:T138,[1]Femeatratada!BJ121:BJ135,2,2)</f>
        <v>1.8371914119586816E-2</v>
      </c>
    </row>
    <row r="160" spans="1:32" x14ac:dyDescent="0.15">
      <c r="E160" s="2" t="s">
        <v>88</v>
      </c>
    </row>
  </sheetData>
  <conditionalFormatting sqref="H148:U148 H146:U146 F146 F148 H150:U150 F150">
    <cfRule type="cellIs" dxfId="3" priority="4" operator="lessThan">
      <formula>0.05</formula>
    </cfRule>
  </conditionalFormatting>
  <conditionalFormatting sqref="H65:T65 H69:T69 F65 F67 F69 H67:T67">
    <cfRule type="cellIs" dxfId="2" priority="3" operator="lessThan">
      <formula>0.05</formula>
    </cfRule>
  </conditionalFormatting>
  <conditionalFormatting sqref="H156:T156 H158:T158 F158 F156 F154 H154:T154">
    <cfRule type="cellIs" dxfId="1" priority="2" operator="lessThan">
      <formula>0.05</formula>
    </cfRule>
  </conditionalFormatting>
  <conditionalFormatting sqref="F77:T77 F75:T75 F73:T73">
    <cfRule type="cellIs" dxfId="0" priority="1" operator="lessThan">
      <formula>0.05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2"/>
  <sheetViews>
    <sheetView tabSelected="1" workbookViewId="0">
      <selection activeCell="Q1" sqref="Q1:Q1048576"/>
    </sheetView>
  </sheetViews>
  <sheetFormatPr baseColWidth="10" defaultColWidth="6.6640625" defaultRowHeight="15" x14ac:dyDescent="0.2"/>
  <cols>
    <col min="1" max="28" width="6.6640625" style="1"/>
    <col min="29" max="29" width="7.6640625" style="1" bestFit="1" customWidth="1"/>
    <col min="30" max="16384" width="6.6640625" style="1"/>
  </cols>
  <sheetData>
    <row r="2" spans="1:29" x14ac:dyDescent="0.2">
      <c r="R2" s="1" t="s">
        <v>7</v>
      </c>
    </row>
    <row r="3" spans="1:29" x14ac:dyDescent="0.2">
      <c r="A3" s="1" t="s">
        <v>89</v>
      </c>
      <c r="B3" s="1" t="s">
        <v>6</v>
      </c>
      <c r="C3" s="1" t="s">
        <v>5</v>
      </c>
      <c r="Q3" s="1" t="s">
        <v>89</v>
      </c>
      <c r="R3" s="1" t="s">
        <v>6</v>
      </c>
      <c r="S3" s="1" t="s">
        <v>5</v>
      </c>
    </row>
    <row r="4" spans="1:29" x14ac:dyDescent="0.2"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M4" s="1" t="s">
        <v>0</v>
      </c>
      <c r="R4" s="1" t="s">
        <v>2</v>
      </c>
      <c r="S4" s="1" t="s">
        <v>2</v>
      </c>
      <c r="T4" s="1" t="s">
        <v>2</v>
      </c>
      <c r="U4" s="1" t="s">
        <v>2</v>
      </c>
      <c r="V4" s="1" t="s">
        <v>2</v>
      </c>
      <c r="W4" s="1" t="s">
        <v>1</v>
      </c>
      <c r="X4" s="1" t="s">
        <v>1</v>
      </c>
      <c r="Y4" s="1" t="s">
        <v>1</v>
      </c>
      <c r="Z4" s="1" t="s">
        <v>1</v>
      </c>
      <c r="AA4" s="1" t="s">
        <v>1</v>
      </c>
      <c r="AC4" s="1" t="s">
        <v>0</v>
      </c>
    </row>
    <row r="5" spans="1:29" x14ac:dyDescent="0.2">
      <c r="A5" s="1">
        <v>0</v>
      </c>
      <c r="B5" s="1">
        <v>132</v>
      </c>
      <c r="C5" s="1">
        <v>184</v>
      </c>
      <c r="D5" s="1">
        <v>131</v>
      </c>
      <c r="E5" s="1">
        <v>108</v>
      </c>
      <c r="F5" s="1">
        <v>134</v>
      </c>
      <c r="G5" s="1">
        <v>293</v>
      </c>
      <c r="H5" s="1">
        <v>258</v>
      </c>
      <c r="I5" s="1">
        <v>163</v>
      </c>
      <c r="J5" s="1">
        <v>107</v>
      </c>
      <c r="K5" s="1">
        <v>109</v>
      </c>
      <c r="M5" s="1">
        <f>TTEST(B5:F5,G5:K5,2,2)</f>
        <v>0.26570417208473746</v>
      </c>
      <c r="Q5" s="1">
        <v>0</v>
      </c>
      <c r="R5" s="1">
        <f>(B5/B$5)*100</f>
        <v>100</v>
      </c>
      <c r="S5" s="1">
        <f>(C5/C$5)*100</f>
        <v>100</v>
      </c>
      <c r="T5" s="1">
        <f>(D5/D$5)*100</f>
        <v>100</v>
      </c>
      <c r="U5" s="1">
        <f>(E5/E$5)*100</f>
        <v>100</v>
      </c>
      <c r="V5" s="1">
        <f>(F5/F$5)*100</f>
        <v>100</v>
      </c>
      <c r="W5" s="1">
        <f>(G5/G$5)*100</f>
        <v>100</v>
      </c>
      <c r="X5" s="1">
        <f>(H5/H$5)*100</f>
        <v>100</v>
      </c>
      <c r="Y5" s="1">
        <f>(I5/I$5)*100</f>
        <v>100</v>
      </c>
      <c r="Z5" s="1">
        <f>(J5/J$5)*100</f>
        <v>100</v>
      </c>
      <c r="AA5" s="1">
        <f>(K5/K$5)*100</f>
        <v>100</v>
      </c>
      <c r="AC5" s="1" t="e">
        <f>TTEST(R5:V5,W5:AA5,2,2)</f>
        <v>#DIV/0!</v>
      </c>
    </row>
    <row r="6" spans="1:29" x14ac:dyDescent="0.2">
      <c r="A6" s="1">
        <v>15</v>
      </c>
      <c r="B6" s="1">
        <v>356</v>
      </c>
      <c r="C6" s="1">
        <v>526</v>
      </c>
      <c r="D6" s="1">
        <v>321</v>
      </c>
      <c r="E6" s="1">
        <v>276</v>
      </c>
      <c r="F6" s="1">
        <v>295</v>
      </c>
      <c r="G6" s="1">
        <v>485</v>
      </c>
      <c r="H6" s="1">
        <v>414</v>
      </c>
      <c r="I6" s="1">
        <v>323</v>
      </c>
      <c r="J6" s="1">
        <v>365</v>
      </c>
      <c r="K6" s="1">
        <v>304</v>
      </c>
      <c r="M6" s="1">
        <f>TTEST(B6:F6,G6:K6,2,2)</f>
        <v>0.6845184806844109</v>
      </c>
      <c r="Q6" s="1">
        <v>15</v>
      </c>
      <c r="R6" s="1">
        <f>(B6/B$5)*100</f>
        <v>269.69696969696969</v>
      </c>
      <c r="S6" s="1">
        <f>(C6/C$5)*100</f>
        <v>285.86956521739131</v>
      </c>
      <c r="T6" s="1">
        <f>(D6/D$5)*100</f>
        <v>245.03816793893128</v>
      </c>
      <c r="U6" s="1">
        <f>(E6/E$5)*100</f>
        <v>255.55555555555554</v>
      </c>
      <c r="V6" s="1">
        <f>(F6/F$5)*100</f>
        <v>220.14925373134329</v>
      </c>
      <c r="W6" s="1">
        <f>(G6/G$5)*100</f>
        <v>165.52901023890786</v>
      </c>
      <c r="X6" s="1">
        <f>(H6/H$5)*100</f>
        <v>160.46511627906978</v>
      </c>
      <c r="Y6" s="1">
        <f>(I6/I$5)*100</f>
        <v>198.15950920245399</v>
      </c>
      <c r="Z6" s="1">
        <f>(J6/J$5)*100</f>
        <v>341.12149532710282</v>
      </c>
      <c r="AA6" s="1">
        <f>(K6/K$5)*100</f>
        <v>278.89908256880733</v>
      </c>
      <c r="AC6" s="1">
        <f>TTEST(R6:V6,W6:AA6,2,2)</f>
        <v>0.49416168616961664</v>
      </c>
    </row>
    <row r="7" spans="1:29" x14ac:dyDescent="0.2">
      <c r="A7" s="1">
        <v>30</v>
      </c>
      <c r="B7" s="1">
        <v>411</v>
      </c>
      <c r="C7" s="1">
        <v>524</v>
      </c>
      <c r="D7" s="1">
        <v>344</v>
      </c>
      <c r="E7" s="1">
        <v>327</v>
      </c>
      <c r="F7" s="1">
        <v>240</v>
      </c>
      <c r="G7" s="1">
        <v>397</v>
      </c>
      <c r="H7" s="1">
        <v>433</v>
      </c>
      <c r="I7" s="1">
        <v>394</v>
      </c>
      <c r="J7" s="1">
        <v>296</v>
      </c>
      <c r="K7" s="1">
        <v>352</v>
      </c>
      <c r="M7" s="1">
        <f>TTEST(B7:F7,G7:K7,2,2)</f>
        <v>0.92399686997413089</v>
      </c>
      <c r="Q7" s="1">
        <v>30</v>
      </c>
      <c r="R7" s="1">
        <f>(B7/B$5)*100</f>
        <v>311.36363636363637</v>
      </c>
      <c r="S7" s="1">
        <f>(C7/C$5)*100</f>
        <v>284.78260869565219</v>
      </c>
      <c r="T7" s="1">
        <f>(D7/D$5)*100</f>
        <v>262.59541984732823</v>
      </c>
      <c r="U7" s="1">
        <f>(E7/E$5)*100</f>
        <v>302.77777777777777</v>
      </c>
      <c r="V7" s="1">
        <f>(F7/F$5)*100</f>
        <v>179.1044776119403</v>
      </c>
      <c r="W7" s="1">
        <f>(G7/G$5)*100</f>
        <v>135.49488054607508</v>
      </c>
      <c r="X7" s="1">
        <f>(H7/H$5)*100</f>
        <v>167.8294573643411</v>
      </c>
      <c r="Y7" s="1">
        <f>(I7/I$5)*100</f>
        <v>241.71779141104292</v>
      </c>
      <c r="Z7" s="1">
        <f>(J7/J$5)*100</f>
        <v>276.63551401869159</v>
      </c>
      <c r="AA7" s="1">
        <f>(K7/K$5)*100</f>
        <v>322.93577981651379</v>
      </c>
      <c r="AC7" s="1">
        <f>TTEST(R7:V7,W7:AA7,2,2)</f>
        <v>0.37640408358840394</v>
      </c>
    </row>
    <row r="9" spans="1:29" x14ac:dyDescent="0.2">
      <c r="A9" s="1">
        <v>60</v>
      </c>
      <c r="B9" s="1">
        <v>316</v>
      </c>
      <c r="C9" s="1">
        <v>405</v>
      </c>
      <c r="D9" s="1">
        <v>128</v>
      </c>
      <c r="E9" s="1">
        <v>232</v>
      </c>
      <c r="F9" s="1">
        <v>137</v>
      </c>
      <c r="G9" s="1">
        <v>288</v>
      </c>
      <c r="H9" s="1">
        <v>314</v>
      </c>
      <c r="I9" s="1">
        <v>203</v>
      </c>
      <c r="J9" s="1">
        <v>174</v>
      </c>
      <c r="K9" s="1">
        <v>209</v>
      </c>
      <c r="M9" s="1">
        <f>TTEST(B9:F9,G9:K9,2,2)</f>
        <v>0.92204088789364613</v>
      </c>
      <c r="Q9" s="1">
        <v>60</v>
      </c>
      <c r="R9" s="1">
        <f>(B9/B$5)*100</f>
        <v>239.39393939393941</v>
      </c>
      <c r="S9" s="1">
        <f>(C9/C$5)*100</f>
        <v>220.10869565217394</v>
      </c>
      <c r="T9" s="1">
        <f>(D9/D$5)*100</f>
        <v>97.70992366412213</v>
      </c>
      <c r="U9" s="1">
        <f>(E9/E$5)*100</f>
        <v>214.81481481481484</v>
      </c>
      <c r="V9" s="1">
        <f>(F9/F$5)*100</f>
        <v>102.23880597014924</v>
      </c>
      <c r="W9" s="1">
        <f>(G9/G$5)*100</f>
        <v>98.293515358361773</v>
      </c>
      <c r="X9" s="1">
        <f>(H9/H$5)*100</f>
        <v>121.70542635658914</v>
      </c>
      <c r="Y9" s="1">
        <f>(I9/I$5)*100</f>
        <v>124.53987730061348</v>
      </c>
      <c r="Z9" s="1">
        <f>(J9/J$5)*100</f>
        <v>162.61682242990653</v>
      </c>
      <c r="AA9" s="1">
        <f>(K9/K$5)*100</f>
        <v>191.74311926605506</v>
      </c>
      <c r="AC9" s="1">
        <f>TTEST(R9:V9,W9:AA9,2,2)</f>
        <v>0.34597481376569844</v>
      </c>
    </row>
    <row r="11" spans="1:29" x14ac:dyDescent="0.2">
      <c r="A11" s="1">
        <v>90</v>
      </c>
      <c r="B11" s="1">
        <v>225</v>
      </c>
      <c r="C11" s="1">
        <v>295</v>
      </c>
      <c r="D11" s="1">
        <v>77</v>
      </c>
      <c r="E11" s="1">
        <v>172</v>
      </c>
      <c r="F11" s="1">
        <v>103</v>
      </c>
      <c r="G11" s="1">
        <v>234</v>
      </c>
      <c r="H11" s="1">
        <v>283</v>
      </c>
      <c r="I11" s="1">
        <v>198</v>
      </c>
      <c r="J11" s="1">
        <v>118</v>
      </c>
      <c r="K11" s="1">
        <v>165</v>
      </c>
      <c r="M11" s="1">
        <f>TTEST(B11:F11,G11:K11,2,2)</f>
        <v>0.61977650473657131</v>
      </c>
      <c r="Q11" s="1">
        <v>90</v>
      </c>
      <c r="R11" s="1">
        <f>(B11/B$5)*100</f>
        <v>170.45454545454547</v>
      </c>
      <c r="S11" s="1">
        <f>(C11/C$5)*100</f>
        <v>160.32608695652172</v>
      </c>
      <c r="T11" s="1">
        <f>(D11/D$5)*100</f>
        <v>58.778625954198475</v>
      </c>
      <c r="U11" s="1">
        <f>(E11/E$5)*100</f>
        <v>159.25925925925927</v>
      </c>
      <c r="V11" s="1">
        <f>(F11/F$5)*100</f>
        <v>76.865671641791039</v>
      </c>
      <c r="W11" s="1">
        <f>(G11/G$5)*100</f>
        <v>79.863481228668945</v>
      </c>
      <c r="X11" s="1">
        <f>(H11/H$5)*100</f>
        <v>109.68992248062015</v>
      </c>
      <c r="Y11" s="1">
        <f>(I11/I$5)*100</f>
        <v>121.47239263803682</v>
      </c>
      <c r="Z11" s="1">
        <f>(J11/J$5)*100</f>
        <v>110.28037383177569</v>
      </c>
      <c r="AA11" s="1">
        <f>(K11/K$5)*100</f>
        <v>151.37614678899084</v>
      </c>
      <c r="AC11" s="1">
        <f>TTEST(R11:V11,W11:AA11,2,2)</f>
        <v>0.69751664042201811</v>
      </c>
    </row>
    <row r="14" spans="1:29" x14ac:dyDescent="0.2">
      <c r="B14" s="1" t="s">
        <v>4</v>
      </c>
      <c r="C14" s="1" t="s">
        <v>3</v>
      </c>
      <c r="R14" s="1" t="s">
        <v>4</v>
      </c>
      <c r="S14" s="1" t="s">
        <v>3</v>
      </c>
    </row>
    <row r="15" spans="1:29" x14ac:dyDescent="0.2">
      <c r="B15" s="1" t="s">
        <v>2</v>
      </c>
      <c r="C15" s="1" t="s">
        <v>2</v>
      </c>
      <c r="D15" s="1" t="s">
        <v>2</v>
      </c>
      <c r="E15" s="1" t="s">
        <v>2</v>
      </c>
      <c r="F15" s="1" t="s">
        <v>2</v>
      </c>
      <c r="G15" s="1" t="s">
        <v>1</v>
      </c>
      <c r="H15" s="1" t="s">
        <v>1</v>
      </c>
      <c r="I15" s="1" t="s">
        <v>1</v>
      </c>
      <c r="J15" s="1" t="s">
        <v>1</v>
      </c>
      <c r="K15" s="1" t="s">
        <v>1</v>
      </c>
      <c r="M15" s="1" t="s">
        <v>0</v>
      </c>
      <c r="R15" s="1" t="s">
        <v>2</v>
      </c>
      <c r="S15" s="1" t="s">
        <v>2</v>
      </c>
      <c r="T15" s="1" t="s">
        <v>2</v>
      </c>
      <c r="U15" s="1" t="s">
        <v>2</v>
      </c>
      <c r="V15" s="1" t="s">
        <v>2</v>
      </c>
      <c r="W15" s="1" t="s">
        <v>1</v>
      </c>
      <c r="X15" s="1" t="s">
        <v>1</v>
      </c>
      <c r="Y15" s="1" t="s">
        <v>1</v>
      </c>
      <c r="Z15" s="1" t="s">
        <v>1</v>
      </c>
      <c r="AA15" s="1" t="s">
        <v>1</v>
      </c>
      <c r="AC15" s="1" t="s">
        <v>0</v>
      </c>
    </row>
    <row r="16" spans="1:29" x14ac:dyDescent="0.2">
      <c r="A16" s="1">
        <v>0</v>
      </c>
      <c r="B16" s="1">
        <v>69</v>
      </c>
      <c r="C16" s="1">
        <v>122</v>
      </c>
      <c r="D16" s="1">
        <v>63</v>
      </c>
      <c r="E16" s="1">
        <v>87</v>
      </c>
      <c r="G16" s="1">
        <v>188</v>
      </c>
      <c r="H16" s="1">
        <v>193</v>
      </c>
      <c r="I16" s="1">
        <v>106</v>
      </c>
      <c r="J16" s="1">
        <v>84</v>
      </c>
      <c r="K16" s="1">
        <v>95</v>
      </c>
      <c r="M16" s="1">
        <f>TTEST(B16:F16,G16:K16,2,2)</f>
        <v>0.14519191273755278</v>
      </c>
      <c r="Q16" s="1">
        <v>0</v>
      </c>
      <c r="R16" s="1">
        <f>(B16/B$16)*100</f>
        <v>100</v>
      </c>
      <c r="S16" s="1">
        <f>(C16/C$16)*100</f>
        <v>100</v>
      </c>
      <c r="T16" s="1">
        <f>(D16/D$16)*100</f>
        <v>100</v>
      </c>
      <c r="U16" s="1">
        <f>(E16/E$16)*100</f>
        <v>100</v>
      </c>
      <c r="W16" s="1">
        <f>(G16/G$16)*100</f>
        <v>100</v>
      </c>
      <c r="X16" s="1">
        <f>(H16/H$16)*100</f>
        <v>100</v>
      </c>
      <c r="Y16" s="1">
        <f>(I16/I$16)*100</f>
        <v>100</v>
      </c>
      <c r="Z16" s="1">
        <f>(J16/J$16)*100</f>
        <v>100</v>
      </c>
      <c r="AA16" s="1">
        <f>(K16/K$16)*100</f>
        <v>100</v>
      </c>
      <c r="AC16" s="1" t="e">
        <f>TTEST(R16:V16,W16:AA16,2,2)</f>
        <v>#DIV/0!</v>
      </c>
    </row>
    <row r="17" spans="1:29" x14ac:dyDescent="0.2">
      <c r="A17" s="1">
        <v>15</v>
      </c>
      <c r="B17" s="1">
        <v>234</v>
      </c>
      <c r="C17" s="1">
        <v>297</v>
      </c>
      <c r="D17" s="1">
        <v>122</v>
      </c>
      <c r="E17" s="1">
        <v>288</v>
      </c>
      <c r="G17" s="1">
        <v>359</v>
      </c>
      <c r="H17" s="1">
        <v>410</v>
      </c>
      <c r="I17" s="1">
        <v>327</v>
      </c>
      <c r="J17" s="1">
        <v>309</v>
      </c>
      <c r="K17" s="1">
        <v>366</v>
      </c>
      <c r="M17" s="1">
        <f>TTEST(B17:F17,G17:K17,2,2)</f>
        <v>2.1745257046976392E-2</v>
      </c>
      <c r="Q17" s="1">
        <v>15</v>
      </c>
      <c r="R17" s="1">
        <f>(B17/B$16)*100</f>
        <v>339.13043478260869</v>
      </c>
      <c r="S17" s="1">
        <f>(C17/C$16)*100</f>
        <v>243.44262295081967</v>
      </c>
      <c r="T17" s="1">
        <f>(D17/D$16)*100</f>
        <v>193.65079365079364</v>
      </c>
      <c r="U17" s="1">
        <f>(E17/E$16)*100</f>
        <v>331.0344827586207</v>
      </c>
      <c r="W17" s="1">
        <f>(G17/G$16)*100</f>
        <v>190.95744680851064</v>
      </c>
      <c r="X17" s="1">
        <f>(H17/H$16)*100</f>
        <v>212.43523316062175</v>
      </c>
      <c r="Y17" s="1">
        <f>(I17/I$16)*100</f>
        <v>308.49056603773585</v>
      </c>
      <c r="Z17" s="1">
        <f>(J17/J$16)*100</f>
        <v>367.85714285714283</v>
      </c>
      <c r="AA17" s="1">
        <f>(K17/K$16)*100</f>
        <v>385.26315789473682</v>
      </c>
      <c r="AC17" s="1">
        <f>TTEST(R17:V17,W17:AA17,2,2)</f>
        <v>0.77487533972420708</v>
      </c>
    </row>
    <row r="18" spans="1:29" x14ac:dyDescent="0.2">
      <c r="A18" s="1">
        <v>30</v>
      </c>
      <c r="B18" s="1">
        <v>217</v>
      </c>
      <c r="C18" s="1">
        <v>328</v>
      </c>
      <c r="D18" s="1">
        <v>125</v>
      </c>
      <c r="E18" s="1">
        <v>167</v>
      </c>
      <c r="G18" s="1">
        <v>330</v>
      </c>
      <c r="H18" s="1">
        <v>393</v>
      </c>
      <c r="I18" s="1">
        <v>270</v>
      </c>
      <c r="J18" s="1">
        <v>293</v>
      </c>
      <c r="K18" s="1">
        <v>439</v>
      </c>
      <c r="M18" s="1">
        <f>TTEST(B18:F18,G18:K18,2,2)</f>
        <v>3.5953549641899188E-2</v>
      </c>
      <c r="Q18" s="1">
        <v>30</v>
      </c>
      <c r="R18" s="1">
        <f>(B18/B$16)*100</f>
        <v>314.49275362318843</v>
      </c>
      <c r="S18" s="1">
        <f>(C18/C$16)*100</f>
        <v>268.85245901639342</v>
      </c>
      <c r="T18" s="1">
        <f>(D18/D$16)*100</f>
        <v>198.41269841269843</v>
      </c>
      <c r="U18" s="1">
        <f>(E18/E$16)*100</f>
        <v>191.95402298850576</v>
      </c>
      <c r="W18" s="1">
        <f>(G18/G$16)*100</f>
        <v>175.531914893617</v>
      </c>
      <c r="X18" s="1">
        <f>(H18/H$16)*100</f>
        <v>203.62694300518137</v>
      </c>
      <c r="Y18" s="1">
        <f>(I18/I$16)*100</f>
        <v>254.71698113207549</v>
      </c>
      <c r="Z18" s="1">
        <f>(J18/J$16)*100</f>
        <v>348.8095238095238</v>
      </c>
      <c r="AA18" s="1">
        <f>(K18/K$16)*100</f>
        <v>462.10526315789468</v>
      </c>
      <c r="AC18" s="1">
        <f>TTEST(R18:V18,W18:AA18,2,2)</f>
        <v>0.50477366770754983</v>
      </c>
    </row>
    <row r="20" spans="1:29" x14ac:dyDescent="0.2">
      <c r="A20" s="1">
        <v>60</v>
      </c>
      <c r="B20" s="1">
        <v>142</v>
      </c>
      <c r="C20" s="1">
        <v>194</v>
      </c>
      <c r="D20" s="1">
        <v>84</v>
      </c>
      <c r="E20" s="1">
        <v>150</v>
      </c>
      <c r="G20" s="1">
        <v>170</v>
      </c>
      <c r="H20" s="1">
        <v>256</v>
      </c>
      <c r="I20" s="1">
        <v>227</v>
      </c>
      <c r="J20" s="1">
        <v>182</v>
      </c>
      <c r="K20" s="1">
        <v>459</v>
      </c>
      <c r="M20" s="1">
        <f>TTEST(B20:F20,G20:K20,2,2)</f>
        <v>0.10567813637643342</v>
      </c>
      <c r="Q20" s="1">
        <v>60</v>
      </c>
      <c r="R20" s="1">
        <f>(B20/B$16)*100</f>
        <v>205.79710144927535</v>
      </c>
      <c r="S20" s="1">
        <f>(C20/C$16)*100</f>
        <v>159.01639344262296</v>
      </c>
      <c r="T20" s="1">
        <f>(D20/D$16)*100</f>
        <v>133.33333333333331</v>
      </c>
      <c r="U20" s="1">
        <f>(E20/E$16)*100</f>
        <v>172.41379310344826</v>
      </c>
      <c r="W20" s="1">
        <f>(G20/G$16)*100</f>
        <v>90.425531914893625</v>
      </c>
      <c r="X20" s="1">
        <f>(H20/H$16)*100</f>
        <v>132.64248704663214</v>
      </c>
      <c r="Y20" s="1">
        <f>(I20/I$16)*100</f>
        <v>214.15094339622641</v>
      </c>
      <c r="Z20" s="1">
        <f>(J20/J$16)*100</f>
        <v>216.66666666666666</v>
      </c>
      <c r="AA20" s="1">
        <f>(K20/K$16)*100</f>
        <v>483.15789473684214</v>
      </c>
      <c r="AC20" s="1">
        <f>TTEST(R20:V20,W20:AA20,2,2)</f>
        <v>0.47199833396567248</v>
      </c>
    </row>
    <row r="22" spans="1:29" x14ac:dyDescent="0.2">
      <c r="A22" s="1">
        <v>90</v>
      </c>
      <c r="B22" s="1">
        <v>106</v>
      </c>
      <c r="C22" s="1">
        <v>121</v>
      </c>
      <c r="D22" s="1">
        <v>95</v>
      </c>
      <c r="E22" s="1">
        <v>109</v>
      </c>
      <c r="G22" s="1">
        <v>134</v>
      </c>
      <c r="H22" s="1">
        <v>149</v>
      </c>
      <c r="I22" s="1">
        <v>165</v>
      </c>
      <c r="J22" s="1">
        <v>111</v>
      </c>
      <c r="K22" s="1">
        <v>441</v>
      </c>
      <c r="M22" s="1">
        <f>TTEST(B22:F22,G22:K22,2,2)</f>
        <v>0.22435298279904967</v>
      </c>
      <c r="Q22" s="1">
        <v>90</v>
      </c>
      <c r="R22" s="1">
        <f>(B22/B$16)*100</f>
        <v>153.62318840579709</v>
      </c>
      <c r="S22" s="1">
        <f>(C22/C$16)*100</f>
        <v>99.180327868852459</v>
      </c>
      <c r="T22" s="1">
        <f>(D22/D$16)*100</f>
        <v>150.79365079365078</v>
      </c>
      <c r="U22" s="1">
        <f>(E22/E$16)*100</f>
        <v>125.28735632183907</v>
      </c>
      <c r="W22" s="1">
        <f>(G22/G$16)*100</f>
        <v>71.276595744680847</v>
      </c>
      <c r="X22" s="1">
        <f>(H22/H$16)*100</f>
        <v>77.202072538860094</v>
      </c>
      <c r="Y22" s="1">
        <f>(I22/I$16)*100</f>
        <v>155.66037735849056</v>
      </c>
      <c r="Z22" s="1">
        <f>(J22/J$16)*100</f>
        <v>132.14285714285714</v>
      </c>
      <c r="AA22" s="1">
        <f>(K22/K$16)*100</f>
        <v>464.21052631578948</v>
      </c>
      <c r="AC22" s="1">
        <f>TTEST(R22:V22,W22:AA22,2,2)</f>
        <v>0.58353342398273189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Massa Orgaos</vt:lpstr>
      <vt:lpstr>Curvas glicemicas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Barros CC</dc:creator>
  <cp:lastModifiedBy>Barros CC</cp:lastModifiedBy>
  <dcterms:created xsi:type="dcterms:W3CDTF">2019-06-26T12:51:15Z</dcterms:created>
  <dcterms:modified xsi:type="dcterms:W3CDTF">2019-06-26T12:58:15Z</dcterms:modified>
</cp:coreProperties>
</file>