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quivos Pessoais\UFPel\Disciplinas\SISTEMAS URBANOS DE ÁGUA\Aulas\"/>
    </mc:Choice>
  </mc:AlternateContent>
  <xr:revisionPtr revIDLastSave="0" documentId="10_ncr:8100000_{07B5D49F-6E17-435E-8E0A-D57F5A23DBBC}" xr6:coauthVersionLast="34" xr6:coauthVersionMax="34" xr10:uidLastSave="{00000000-0000-0000-0000-000000000000}"/>
  <bookViews>
    <workbookView xWindow="240" yWindow="48" windowWidth="16272" windowHeight="5196" xr2:uid="{00000000-000D-0000-FFFF-FFFF00000000}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I15" i="1" l="1"/>
  <c r="I9" i="1"/>
  <c r="G10" i="1"/>
  <c r="H6" i="1"/>
  <c r="G4" i="1"/>
  <c r="H4" i="1" s="1"/>
  <c r="G6" i="1"/>
  <c r="G8" i="1"/>
  <c r="G7" i="1"/>
  <c r="H7" i="1" s="1"/>
  <c r="G9" i="1"/>
  <c r="H9" i="1" s="1"/>
  <c r="G15" i="1"/>
  <c r="H15" i="1" s="1"/>
  <c r="G16" i="1"/>
  <c r="H16" i="1" s="1"/>
  <c r="G14" i="1"/>
  <c r="H14" i="1" s="1"/>
  <c r="G13" i="1"/>
  <c r="H13" i="1" s="1"/>
  <c r="H8" i="1" l="1"/>
  <c r="H10" i="1" s="1"/>
  <c r="H11" i="1" s="1"/>
  <c r="J9" i="1" s="1"/>
  <c r="G17" i="1"/>
  <c r="H18" i="1" s="1"/>
  <c r="H17" i="1"/>
  <c r="J15" i="1" l="1"/>
  <c r="K15" i="1" s="1"/>
  <c r="L15" i="1" s="1"/>
  <c r="I14" i="1"/>
  <c r="J14" i="1" s="1"/>
  <c r="I13" i="1"/>
  <c r="I16" i="1"/>
  <c r="J16" i="1" s="1"/>
  <c r="K9" i="1"/>
  <c r="L9" i="1" s="1"/>
  <c r="I7" i="1"/>
  <c r="J7" i="1" s="1"/>
  <c r="K7" i="1" s="1"/>
  <c r="L7" i="1" s="1"/>
  <c r="I8" i="1"/>
  <c r="J8" i="1" s="1"/>
  <c r="I6" i="1"/>
  <c r="J6" i="1" s="1"/>
  <c r="K13" i="1" l="1"/>
  <c r="L13" i="1" s="1"/>
  <c r="J13" i="1"/>
  <c r="K8" i="1"/>
  <c r="L8" i="1" s="1"/>
  <c r="K14" i="1"/>
  <c r="L14" i="1" s="1"/>
  <c r="K6" i="1"/>
  <c r="K16" i="1"/>
  <c r="L16" i="1" s="1"/>
  <c r="K17" i="1" l="1"/>
  <c r="L6" i="1"/>
  <c r="L10" i="1" s="1"/>
  <c r="K10" i="1"/>
  <c r="L17" i="1"/>
  <c r="L18" i="1" l="1"/>
  <c r="L11" i="1"/>
  <c r="M6" i="1" s="1"/>
  <c r="N6" i="1" s="1"/>
  <c r="M8" i="1"/>
  <c r="N8" i="1" s="1"/>
  <c r="O8" i="1" s="1"/>
  <c r="P8" i="1" s="1"/>
  <c r="M15" i="1" l="1"/>
  <c r="N15" i="1" s="1"/>
  <c r="O15" i="1" s="1"/>
  <c r="P15" i="1" s="1"/>
  <c r="M13" i="1"/>
  <c r="N13" i="1" s="1"/>
  <c r="O13" i="1" s="1"/>
  <c r="O17" i="1" s="1"/>
  <c r="M7" i="1"/>
  <c r="N7" i="1" s="1"/>
  <c r="O7" i="1" s="1"/>
  <c r="P7" i="1" s="1"/>
  <c r="M9" i="1"/>
  <c r="N9" i="1" s="1"/>
  <c r="O9" i="1" s="1"/>
  <c r="P9" i="1" s="1"/>
  <c r="M14" i="1"/>
  <c r="N14" i="1" s="1"/>
  <c r="O14" i="1" s="1"/>
  <c r="P14" i="1" s="1"/>
  <c r="M16" i="1"/>
  <c r="N16" i="1" s="1"/>
  <c r="O16" i="1" s="1"/>
  <c r="P16" i="1" s="1"/>
  <c r="O6" i="1"/>
  <c r="P13" i="1"/>
  <c r="P17" i="1" l="1"/>
  <c r="O10" i="1"/>
  <c r="P6" i="1"/>
  <c r="P10" i="1" s="1"/>
  <c r="P18" i="1"/>
  <c r="Q14" i="1" l="1"/>
  <c r="R14" i="1" s="1"/>
  <c r="Q16" i="1"/>
  <c r="R16" i="1" s="1"/>
  <c r="Q13" i="1"/>
  <c r="R13" i="1" s="1"/>
  <c r="P11" i="1"/>
  <c r="Q15" i="1" s="1"/>
  <c r="R15" i="1" s="1"/>
  <c r="S13" i="1" l="1"/>
  <c r="S16" i="1"/>
  <c r="T16" i="1" s="1"/>
  <c r="Q6" i="1"/>
  <c r="Q8" i="1"/>
  <c r="R8" i="1" s="1"/>
  <c r="Q9" i="1"/>
  <c r="R9" i="1" s="1"/>
  <c r="Q7" i="1"/>
  <c r="R7" i="1" s="1"/>
  <c r="S14" i="1"/>
  <c r="T14" i="1" s="1"/>
  <c r="S15" i="1"/>
  <c r="T15" i="1" s="1"/>
  <c r="R6" i="1" l="1"/>
  <c r="S6" i="1" s="1"/>
  <c r="T13" i="1"/>
  <c r="T17" i="1" s="1"/>
  <c r="S17" i="1"/>
  <c r="S8" i="1"/>
  <c r="T8" i="1" s="1"/>
  <c r="S9" i="1"/>
  <c r="T9" i="1" s="1"/>
  <c r="S7" i="1"/>
  <c r="T7" i="1" s="1"/>
  <c r="T6" i="1" l="1"/>
  <c r="T10" i="1" s="1"/>
  <c r="S10" i="1"/>
  <c r="T18" i="1"/>
  <c r="U16" i="1" l="1"/>
  <c r="V16" i="1" s="1"/>
  <c r="W16" i="1" s="1"/>
  <c r="X16" i="1" s="1"/>
  <c r="U14" i="1"/>
  <c r="V14" i="1" s="1"/>
  <c r="W14" i="1" s="1"/>
  <c r="X14" i="1" s="1"/>
  <c r="U13" i="1"/>
  <c r="V13" i="1" s="1"/>
  <c r="W13" i="1" s="1"/>
  <c r="T11" i="1"/>
  <c r="U15" i="1" s="1"/>
  <c r="V15" i="1" s="1"/>
  <c r="W15" i="1" s="1"/>
  <c r="X15" i="1" s="1"/>
  <c r="W17" i="1" l="1"/>
  <c r="X13" i="1"/>
  <c r="X17" i="1" s="1"/>
  <c r="U9" i="1"/>
  <c r="V9" i="1" s="1"/>
  <c r="W9" i="1" s="1"/>
  <c r="X9" i="1" s="1"/>
  <c r="U6" i="1"/>
  <c r="V6" i="1" s="1"/>
  <c r="W6" i="1" s="1"/>
  <c r="U7" i="1"/>
  <c r="V7" i="1" s="1"/>
  <c r="W7" i="1" s="1"/>
  <c r="X7" i="1" s="1"/>
  <c r="U8" i="1"/>
  <c r="V8" i="1" s="1"/>
  <c r="W8" i="1" s="1"/>
  <c r="X8" i="1" s="1"/>
  <c r="X18" i="1" l="1"/>
  <c r="X6" i="1"/>
  <c r="X10" i="1" s="1"/>
  <c r="W10" i="1"/>
  <c r="X11" i="1" l="1"/>
</calcChain>
</file>

<file path=xl/sharedStrings.xml><?xml version="1.0" encoding="utf-8"?>
<sst xmlns="http://schemas.openxmlformats.org/spreadsheetml/2006/main" count="60" uniqueCount="37">
  <si>
    <t>Trecho</t>
  </si>
  <si>
    <t>L (m)</t>
  </si>
  <si>
    <t>D (mm)</t>
  </si>
  <si>
    <t>Q0 (l/s)</t>
  </si>
  <si>
    <t>∆H0 (m)</t>
  </si>
  <si>
    <t>∆H/Q</t>
  </si>
  <si>
    <t>Solução inicial</t>
  </si>
  <si>
    <t>Anel</t>
  </si>
  <si>
    <t>I</t>
  </si>
  <si>
    <t>II</t>
  </si>
  <si>
    <t xml:space="preserve">∑ = </t>
  </si>
  <si>
    <t>∆Q =</t>
  </si>
  <si>
    <t>∆Q0</t>
  </si>
  <si>
    <t>Q1 (l/s)</t>
  </si>
  <si>
    <t>∆H1 (m)</t>
  </si>
  <si>
    <t>∆Q1</t>
  </si>
  <si>
    <t>Q2(l/s)</t>
  </si>
  <si>
    <t>∆H2 (m)</t>
  </si>
  <si>
    <t>∆Q2</t>
  </si>
  <si>
    <t>Q3(l/s)</t>
  </si>
  <si>
    <t>∆H3 (m)</t>
  </si>
  <si>
    <t>Iteração 1</t>
  </si>
  <si>
    <t>Iteração 2</t>
  </si>
  <si>
    <t>Iteração 3</t>
  </si>
  <si>
    <t>∆Q3</t>
  </si>
  <si>
    <t>Q4(l/s)</t>
  </si>
  <si>
    <t>∆H4 (m)</t>
  </si>
  <si>
    <t>Iteração 4</t>
  </si>
  <si>
    <t>1 - 2</t>
  </si>
  <si>
    <t>2 - 3</t>
  </si>
  <si>
    <t>3 - 4</t>
  </si>
  <si>
    <t>4 - 5</t>
  </si>
  <si>
    <t>4 - 7</t>
  </si>
  <si>
    <t>Reserv.</t>
  </si>
  <si>
    <t>2 - 5</t>
  </si>
  <si>
    <t>5 - 6</t>
  </si>
  <si>
    <t>6 - 7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</si>
</sst>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165" fontId="2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165" fontId="1" fillId="2" borderId="6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5" fontId="2" fillId="2" borderId="5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165" fontId="1" fillId="2" borderId="5" xfId="0" applyNumberFormat="1" applyFont="1" applyFill="1" applyBorder="1" applyAlignment="1">
      <alignment horizontal="center"/>
    </xf>
    <xf numFmtId="0" fontId="0" fillId="2" borderId="6" xfId="0" applyFill="1" applyBorder="1"/>
    <xf numFmtId="0" fontId="0" fillId="2" borderId="5" xfId="0" applyFill="1" applyBorder="1"/>
    <xf numFmtId="0" fontId="3" fillId="3" borderId="6" xfId="0" applyFont="1" applyFill="1" applyBorder="1" applyAlignment="1">
      <alignment horizontal="center"/>
    </xf>
    <xf numFmtId="2" fontId="3" fillId="3" borderId="6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/>
    </xf>
    <xf numFmtId="165" fontId="3" fillId="3" borderId="6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165" fontId="3" fillId="0" borderId="6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165" fontId="3" fillId="2" borderId="6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165" fontId="2" fillId="2" borderId="7" xfId="0" applyNumberFormat="1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X37"/>
  <sheetViews>
    <sheetView tabSelected="1" topLeftCell="M7" zoomScale="180" zoomScaleNormal="180" workbookViewId="0">
      <selection activeCell="V13" sqref="V13:V17"/>
    </sheetView>
  </sheetViews>
  <sheetFormatPr defaultRowHeight="14.4" x14ac:dyDescent="0.3"/>
  <cols>
    <col min="3" max="3" width="9.5546875" bestFit="1" customWidth="1"/>
  </cols>
  <sheetData>
    <row r="2" spans="2:24" x14ac:dyDescent="0.3">
      <c r="B2" s="40"/>
      <c r="C2" s="40"/>
      <c r="D2" s="40"/>
      <c r="E2" s="40"/>
      <c r="F2" s="45" t="s">
        <v>6</v>
      </c>
      <c r="G2" s="45"/>
      <c r="H2" s="45"/>
      <c r="I2" s="45"/>
      <c r="J2" s="45" t="s">
        <v>21</v>
      </c>
      <c r="K2" s="45"/>
      <c r="L2" s="45"/>
      <c r="M2" s="45"/>
      <c r="N2" s="45" t="s">
        <v>22</v>
      </c>
      <c r="O2" s="45"/>
      <c r="P2" s="45"/>
      <c r="Q2" s="45"/>
      <c r="R2" s="41" t="s">
        <v>23</v>
      </c>
      <c r="S2" s="42"/>
      <c r="T2" s="42"/>
      <c r="U2" s="43"/>
      <c r="V2" s="40" t="s">
        <v>27</v>
      </c>
      <c r="W2" s="40"/>
      <c r="X2" s="40"/>
    </row>
    <row r="3" spans="2:24" x14ac:dyDescent="0.3">
      <c r="B3" s="3" t="s">
        <v>7</v>
      </c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12</v>
      </c>
      <c r="J3" s="3" t="s">
        <v>13</v>
      </c>
      <c r="K3" s="3" t="s">
        <v>14</v>
      </c>
      <c r="L3" s="3" t="s">
        <v>5</v>
      </c>
      <c r="M3" s="3" t="s">
        <v>15</v>
      </c>
      <c r="N3" s="3" t="s">
        <v>16</v>
      </c>
      <c r="O3" s="3" t="s">
        <v>17</v>
      </c>
      <c r="P3" s="3" t="s">
        <v>5</v>
      </c>
      <c r="Q3" s="3" t="s">
        <v>18</v>
      </c>
      <c r="R3" s="3" t="s">
        <v>19</v>
      </c>
      <c r="S3" s="3" t="s">
        <v>20</v>
      </c>
      <c r="T3" s="3" t="s">
        <v>5</v>
      </c>
      <c r="U3" s="3" t="s">
        <v>24</v>
      </c>
      <c r="V3" s="3" t="s">
        <v>25</v>
      </c>
      <c r="W3" s="3" t="s">
        <v>26</v>
      </c>
      <c r="X3" s="3" t="s">
        <v>5</v>
      </c>
    </row>
    <row r="4" spans="2:24" x14ac:dyDescent="0.3">
      <c r="B4" s="46" t="s">
        <v>33</v>
      </c>
      <c r="C4" s="48" t="s">
        <v>28</v>
      </c>
      <c r="D4" s="46">
        <v>400</v>
      </c>
      <c r="E4" s="46">
        <v>350</v>
      </c>
      <c r="F4" s="46">
        <v>93</v>
      </c>
      <c r="G4" s="50">
        <f>10.646*((D4/(E4/1000)^4.87)*(((F4/1000)/(110))^1.852))</f>
        <v>1.4408084438113247</v>
      </c>
      <c r="H4" s="52">
        <f>G4/F4</f>
        <v>1.5492563911949728E-2</v>
      </c>
      <c r="I4" s="46"/>
      <c r="J4" s="46">
        <v>93</v>
      </c>
      <c r="K4" s="50">
        <v>1.4408084438113247</v>
      </c>
      <c r="L4" s="52">
        <v>1.5492563911949728E-2</v>
      </c>
      <c r="M4" s="46"/>
      <c r="N4" s="46">
        <v>93</v>
      </c>
      <c r="O4" s="50">
        <v>1.4408084438113247</v>
      </c>
      <c r="P4" s="52">
        <v>1.5492563911949728E-2</v>
      </c>
      <c r="Q4" s="46"/>
      <c r="R4" s="46">
        <v>93</v>
      </c>
      <c r="S4" s="50">
        <v>1.4408084438113247</v>
      </c>
      <c r="T4" s="52">
        <v>1.5492563911949728E-2</v>
      </c>
      <c r="U4" s="46"/>
      <c r="V4" s="54">
        <v>93</v>
      </c>
      <c r="W4" s="50">
        <v>1.4408084438113247</v>
      </c>
      <c r="X4" s="52">
        <v>1.5492563911949728E-2</v>
      </c>
    </row>
    <row r="5" spans="2:24" x14ac:dyDescent="0.3">
      <c r="B5" s="47"/>
      <c r="C5" s="49"/>
      <c r="D5" s="47"/>
      <c r="E5" s="47"/>
      <c r="F5" s="47"/>
      <c r="G5" s="51"/>
      <c r="H5" s="53"/>
      <c r="I5" s="47"/>
      <c r="J5" s="47"/>
      <c r="K5" s="51"/>
      <c r="L5" s="53"/>
      <c r="M5" s="47"/>
      <c r="N5" s="47"/>
      <c r="O5" s="51"/>
      <c r="P5" s="53"/>
      <c r="Q5" s="47"/>
      <c r="R5" s="47"/>
      <c r="S5" s="51"/>
      <c r="T5" s="53"/>
      <c r="U5" s="47"/>
      <c r="V5" s="55"/>
      <c r="W5" s="51"/>
      <c r="X5" s="53"/>
    </row>
    <row r="6" spans="2:24" x14ac:dyDescent="0.3">
      <c r="B6" s="44" t="s">
        <v>8</v>
      </c>
      <c r="C6" s="26" t="s">
        <v>29</v>
      </c>
      <c r="D6" s="4">
        <v>500</v>
      </c>
      <c r="E6" s="4">
        <v>250</v>
      </c>
      <c r="F6" s="4">
        <v>41</v>
      </c>
      <c r="G6" s="5">
        <f>10.646*((D6/(E6/1000)^4.87)*(((F6/1000)/(110))^1.852))</f>
        <v>2.0342535083639461</v>
      </c>
      <c r="H6" s="6">
        <f>G6/F6</f>
        <v>4.9615939228388931E-2</v>
      </c>
      <c r="I6" s="7">
        <f>H11</f>
        <v>-2.2166585520992554</v>
      </c>
      <c r="J6" s="7">
        <f>F6+I6</f>
        <v>38.783341447900746</v>
      </c>
      <c r="K6" s="5">
        <f>10.646*((D6/(E6/1000)^4.87)*(((J6/1000)/(110))^1.852))</f>
        <v>1.8352715209770356</v>
      </c>
      <c r="L6" s="6">
        <f>K6/J6</f>
        <v>4.732112944529112E-2</v>
      </c>
      <c r="M6" s="7">
        <f>L11</f>
        <v>-0.65383326010406406</v>
      </c>
      <c r="N6" s="7">
        <f>J6+M6</f>
        <v>38.129508187796681</v>
      </c>
      <c r="O6" s="5">
        <f>10.646*((D6/(E6/1000)^4.87)*(((N6/1000)/(110))^1.852))</f>
        <v>1.7783822705709524</v>
      </c>
      <c r="P6" s="4">
        <f>O6/N6</f>
        <v>4.6640577208916699E-2</v>
      </c>
      <c r="Q6" s="7">
        <f>P11</f>
        <v>-3.3238444233379101E-3</v>
      </c>
      <c r="R6" s="7">
        <f>N6+Q6</f>
        <v>38.126184343373346</v>
      </c>
      <c r="S6" s="5">
        <f>10.646*((D6/(E6/1000)^4.87)*(((R6/1000)/(110))^1.852))</f>
        <v>1.7780951730393104</v>
      </c>
      <c r="T6" s="6">
        <f>S6/R6</f>
        <v>4.6637113145794211E-2</v>
      </c>
      <c r="U6" s="7">
        <f>T11</f>
        <v>-0.16513485245197951</v>
      </c>
      <c r="V6" s="7">
        <f>R6+U6</f>
        <v>37.961049490921368</v>
      </c>
      <c r="W6" s="5">
        <f>10.646*((D6/(E6/1000)^4.87)*(((V6/1000)/(110))^1.852))</f>
        <v>1.7638584791676755</v>
      </c>
      <c r="X6" s="6">
        <f>W6/V6</f>
        <v>4.6464955601122508E-2</v>
      </c>
    </row>
    <row r="7" spans="2:24" x14ac:dyDescent="0.3">
      <c r="B7" s="44"/>
      <c r="C7" s="26" t="s">
        <v>30</v>
      </c>
      <c r="D7" s="4">
        <v>500</v>
      </c>
      <c r="E7" s="4">
        <v>250</v>
      </c>
      <c r="F7" s="4">
        <v>29</v>
      </c>
      <c r="G7" s="5">
        <f>10.646*((D7/(E7/1000)^4.87)*(((F7/1000)/(110))^1.852))</f>
        <v>1.0712490829131751</v>
      </c>
      <c r="H7" s="6">
        <f>G7/F7</f>
        <v>3.6939623548730177E-2</v>
      </c>
      <c r="I7" s="7">
        <f>H11</f>
        <v>-2.2166585520992554</v>
      </c>
      <c r="J7" s="7">
        <f>F7+I7</f>
        <v>26.783341447900746</v>
      </c>
      <c r="K7" s="5">
        <f>10.646*((D7/(E7/1000)^4.87)*(((J7/1000)/(110))^1.852))</f>
        <v>0.92455957953928158</v>
      </c>
      <c r="L7" s="6">
        <f>K7/J7</f>
        <v>3.4519948951767097E-2</v>
      </c>
      <c r="M7" s="7">
        <f>L11</f>
        <v>-0.65383326010406406</v>
      </c>
      <c r="N7" s="7">
        <f>J7+M7</f>
        <v>26.129508187796681</v>
      </c>
      <c r="O7" s="5">
        <f>10.646*((D7/(E7/1000)^4.87)*(((N7/1000)/(110))^1.852))</f>
        <v>0.88319462862130704</v>
      </c>
      <c r="P7" s="4">
        <f>O7/N7</f>
        <v>3.3800660244871633E-2</v>
      </c>
      <c r="Q7" s="7">
        <f>P11</f>
        <v>-3.3238444233379101E-3</v>
      </c>
      <c r="R7" s="7">
        <f>N7+Q7</f>
        <v>26.126184343373343</v>
      </c>
      <c r="S7" s="5">
        <f>10.646*((D7/(E7/1000)^4.87)*(((R7/1000)/(110))^1.852))</f>
        <v>0.88298657114863621</v>
      </c>
      <c r="T7" s="6">
        <f>S7/R7</f>
        <v>3.3796996895667904E-2</v>
      </c>
      <c r="U7" s="7">
        <f>T11</f>
        <v>-0.16513485245197951</v>
      </c>
      <c r="V7" s="7">
        <f>R7+U7</f>
        <v>25.961049490921361</v>
      </c>
      <c r="W7" s="5">
        <f>10.646*((D7/(E7/1000)^4.87)*(((V7/1000)/(110))^1.852))</f>
        <v>0.87267828392995817</v>
      </c>
      <c r="X7" s="6">
        <f>W7/V7</f>
        <v>3.3614907757682742E-2</v>
      </c>
    </row>
    <row r="8" spans="2:24" x14ac:dyDescent="0.3">
      <c r="B8" s="44"/>
      <c r="C8" s="26" t="s">
        <v>34</v>
      </c>
      <c r="D8" s="4">
        <v>500</v>
      </c>
      <c r="E8" s="4">
        <v>250</v>
      </c>
      <c r="F8" s="4">
        <v>-41</v>
      </c>
      <c r="G8" s="5">
        <f>-10.646*((D8/(E8/1000)^4.87)*(((ABS(F8)/1000)/(110))^1.852))</f>
        <v>-2.0342535083639461</v>
      </c>
      <c r="H8" s="6">
        <f>G8/F8</f>
        <v>4.9615939228388931E-2</v>
      </c>
      <c r="I8" s="7">
        <f>H11</f>
        <v>-2.2166585520992554</v>
      </c>
      <c r="J8" s="7">
        <f>F8+I8</f>
        <v>-43.216658552099254</v>
      </c>
      <c r="K8" s="5">
        <f>-10.646*((D8/(E8/1000)^4.87)*(((ABS(J8)/1000)/(110))^1.852))</f>
        <v>-2.242618318756056</v>
      </c>
      <c r="L8" s="6">
        <f>K8/J8</f>
        <v>5.1892450594080472E-2</v>
      </c>
      <c r="M8" s="7">
        <f>L11</f>
        <v>-0.65383326010406406</v>
      </c>
      <c r="N8" s="7">
        <f>J8+M8</f>
        <v>-43.870491812203319</v>
      </c>
      <c r="O8" s="5">
        <f>-10.646*((D8/(E8/1000)^4.87)*(((ABS(N8)/1000)/(110))^1.852))</f>
        <v>-2.3058595283306089</v>
      </c>
      <c r="P8" s="4">
        <f>O8/N8</f>
        <v>5.2560603564722176E-2</v>
      </c>
      <c r="Q8" s="7">
        <f>P11</f>
        <v>-3.3238444233379101E-3</v>
      </c>
      <c r="R8" s="7">
        <f>N8+Q8</f>
        <v>-43.873815656626654</v>
      </c>
      <c r="S8" s="5">
        <f>-10.646*((D8/(E8/1000)^4.87)*(((ABS(R8)/1000)/(110))^1.852))</f>
        <v>-2.3061830892277095</v>
      </c>
      <c r="T8" s="6">
        <f>S8/R8</f>
        <v>5.2563996422758962E-2</v>
      </c>
      <c r="U8" s="7">
        <f>T11</f>
        <v>-0.16513485245197951</v>
      </c>
      <c r="V8" s="7">
        <f>R8+U8</f>
        <v>-44.038950509078632</v>
      </c>
      <c r="W8" s="5">
        <f>-10.646*((D8/(E8/1000)^4.87)*(((ABS(V8)/1000)/(110))^1.852))</f>
        <v>-2.3222844938942044</v>
      </c>
      <c r="X8" s="6">
        <f>W8/V8</f>
        <v>5.2732512174999843E-2</v>
      </c>
    </row>
    <row r="9" spans="2:24" x14ac:dyDescent="0.3">
      <c r="B9" s="44"/>
      <c r="C9" s="27" t="s">
        <v>31</v>
      </c>
      <c r="D9" s="20">
        <v>500</v>
      </c>
      <c r="E9" s="20">
        <v>100</v>
      </c>
      <c r="F9" s="20">
        <v>3</v>
      </c>
      <c r="G9" s="21">
        <f>10.646*((D9/(E9/1000)^4.87)*(((ABS(F9)/1000)/(110))^1.852))</f>
        <v>1.3903552368143166</v>
      </c>
      <c r="H9" s="22">
        <f>G9/F9</f>
        <v>0.4634517456047722</v>
      </c>
      <c r="I9" s="23">
        <f>H11-H18</f>
        <v>-3.909091101945978</v>
      </c>
      <c r="J9" s="23">
        <f>F9+I9</f>
        <v>-0.90909110194597798</v>
      </c>
      <c r="K9" s="21">
        <f>-10.646*((D9/(E9/1000)^4.87)*(((ABS(J9)/1000)/(110))^1.852))</f>
        <v>-0.15234848189593964</v>
      </c>
      <c r="L9" s="22">
        <f>K9/J9</f>
        <v>0.167583294534317</v>
      </c>
      <c r="M9" s="23">
        <f>L11-L18</f>
        <v>-0.52279781529424441</v>
      </c>
      <c r="N9" s="23">
        <f>J9+M9</f>
        <v>-1.4318889172402223</v>
      </c>
      <c r="O9" s="21">
        <f>-10.646*((D9/(E9/1000)^4.87)*(((ABS(N9)/1000)/(110))^1.852))</f>
        <v>-0.35337944808693084</v>
      </c>
      <c r="P9" s="20">
        <f>O9/N9</f>
        <v>0.24679250173122597</v>
      </c>
      <c r="Q9" s="23">
        <f>P11-P18</f>
        <v>0.24439155402618359</v>
      </c>
      <c r="R9" s="23">
        <f>N9+Q9</f>
        <v>-1.1874973632140386</v>
      </c>
      <c r="S9" s="21">
        <f>-10.646*((D9/(E9/1000)^4.87)*(((ABS(R9)/1000)/(110))^1.852))</f>
        <v>-0.24987159463689745</v>
      </c>
      <c r="T9" s="22">
        <f>S9/R9</f>
        <v>0.21041865218176467</v>
      </c>
      <c r="U9" s="23">
        <f>T11-T18</f>
        <v>-0.15399623976598786</v>
      </c>
      <c r="V9" s="23">
        <f>R9+U9</f>
        <v>-1.3414936029800266</v>
      </c>
      <c r="W9" s="21">
        <f>-10.646*((D9/(E9/1000)^4.87)*(((ABS(V9)/1000)/(110))^1.852))</f>
        <v>-0.31317804711669611</v>
      </c>
      <c r="X9" s="22">
        <f>W9/V9</f>
        <v>0.2334547450848776</v>
      </c>
    </row>
    <row r="10" spans="2:24" x14ac:dyDescent="0.3">
      <c r="B10" s="4"/>
      <c r="C10" s="26"/>
      <c r="D10" s="4"/>
      <c r="E10" s="4"/>
      <c r="F10" s="8" t="s">
        <v>10</v>
      </c>
      <c r="G10" s="9">
        <f>SUM(G6:G9)</f>
        <v>2.4616043197274915</v>
      </c>
      <c r="H10" s="9">
        <f>SUM(H6:H9)</f>
        <v>0.5996232476102803</v>
      </c>
      <c r="I10" s="9"/>
      <c r="J10" s="9"/>
      <c r="K10" s="9">
        <f>SUM(K6:K9)</f>
        <v>0.36486429986432156</v>
      </c>
      <c r="L10" s="9">
        <f>SUM(L6:L9)</f>
        <v>0.30131682352545569</v>
      </c>
      <c r="M10" s="9"/>
      <c r="N10" s="9"/>
      <c r="O10" s="9">
        <f>SUM(O6:O9)</f>
        <v>2.3379227747197251E-3</v>
      </c>
      <c r="P10" s="9">
        <f>SUM(P6:P9)</f>
        <v>0.37979434274973645</v>
      </c>
      <c r="Q10" s="9"/>
      <c r="R10" s="9"/>
      <c r="S10" s="9">
        <f>SUM(S6:S9)</f>
        <v>0.10502706032333964</v>
      </c>
      <c r="T10" s="9">
        <f>SUM(T6:T9)</f>
        <v>0.34341675864598575</v>
      </c>
      <c r="U10" s="9"/>
      <c r="V10" s="9"/>
      <c r="W10" s="9">
        <f>SUM(W6:W9)</f>
        <v>1.0742220867329677E-3</v>
      </c>
      <c r="X10" s="9">
        <f>SUM(X6:X9)</f>
        <v>0.36626712061868272</v>
      </c>
    </row>
    <row r="11" spans="2:24" x14ac:dyDescent="0.3">
      <c r="B11" s="4"/>
      <c r="C11" s="26"/>
      <c r="D11" s="4"/>
      <c r="E11" s="4"/>
      <c r="F11" s="8"/>
      <c r="G11" s="9" t="s">
        <v>11</v>
      </c>
      <c r="H11" s="10">
        <f>-G10/(1.852*H10)</f>
        <v>-2.2166585520992554</v>
      </c>
      <c r="I11" s="10"/>
      <c r="J11" s="10"/>
      <c r="K11" s="10"/>
      <c r="L11" s="10">
        <f>-K10/(1.852*L10)</f>
        <v>-0.65383326010406406</v>
      </c>
      <c r="M11" s="10"/>
      <c r="N11" s="10"/>
      <c r="O11" s="10"/>
      <c r="P11" s="10">
        <f>-O10/(1.852*P10)</f>
        <v>-3.3238444233379101E-3</v>
      </c>
      <c r="Q11" s="10"/>
      <c r="R11" s="10"/>
      <c r="S11" s="10"/>
      <c r="T11" s="10">
        <f>-S10/(1.852*T10)</f>
        <v>-0.16513485245197951</v>
      </c>
      <c r="U11" s="10"/>
      <c r="V11" s="10"/>
      <c r="W11" s="10"/>
      <c r="X11" s="10">
        <f>-W10/(1.852*X10)</f>
        <v>-1.5836352528015684E-3</v>
      </c>
    </row>
    <row r="12" spans="2:24" x14ac:dyDescent="0.3">
      <c r="B12" s="11"/>
      <c r="C12" s="28"/>
      <c r="D12" s="11"/>
      <c r="E12" s="11"/>
      <c r="F12" s="11"/>
      <c r="G12" s="11"/>
      <c r="H12" s="11"/>
      <c r="I12" s="11"/>
      <c r="J12" s="12"/>
      <c r="K12" s="13"/>
      <c r="L12" s="14"/>
      <c r="M12" s="11"/>
      <c r="N12" s="12"/>
      <c r="O12" s="14"/>
      <c r="P12" s="11"/>
      <c r="Q12" s="11"/>
      <c r="R12" s="12"/>
      <c r="S12" s="11"/>
      <c r="T12" s="11"/>
      <c r="U12" s="11"/>
      <c r="V12" s="12"/>
      <c r="W12" s="11"/>
      <c r="X12" s="11"/>
    </row>
    <row r="13" spans="2:24" x14ac:dyDescent="0.3">
      <c r="B13" s="44" t="s">
        <v>9</v>
      </c>
      <c r="C13" s="26" t="s">
        <v>32</v>
      </c>
      <c r="D13" s="4">
        <v>550</v>
      </c>
      <c r="E13" s="4">
        <v>150</v>
      </c>
      <c r="F13" s="4">
        <v>7</v>
      </c>
      <c r="G13" s="5">
        <f>10.646*((D13/(E13/1000)^4.87)*(((F13/1000)/(110))^1.852))</f>
        <v>1.0196404052845291</v>
      </c>
      <c r="H13" s="6">
        <f>G13/F13</f>
        <v>0.14566291504064702</v>
      </c>
      <c r="I13" s="7">
        <f>H18</f>
        <v>1.6924325498467223</v>
      </c>
      <c r="J13" s="7">
        <f>F13+I13</f>
        <v>8.692432549846723</v>
      </c>
      <c r="K13" s="5">
        <f>10.646*((D13/(E13/1000)^4.87)*(((ABS(J13)/1000)/(110))^1.852))</f>
        <v>1.5227030192431354</v>
      </c>
      <c r="L13" s="6">
        <f>K13/J13</f>
        <v>0.17517570720407671</v>
      </c>
      <c r="M13" s="7">
        <f>L18</f>
        <v>-0.13103544480981963</v>
      </c>
      <c r="N13" s="7">
        <f>J13+M13</f>
        <v>8.5613971050369031</v>
      </c>
      <c r="O13" s="5">
        <f>10.646*((D13/(E13/1000)^4.87)*(((N13/1000)/(110))^1.852))</f>
        <v>1.4804649940585834</v>
      </c>
      <c r="P13" s="4">
        <f>O13/N13</f>
        <v>0.17292329463231948</v>
      </c>
      <c r="Q13" s="7">
        <f>P18</f>
        <v>-0.24771539844952151</v>
      </c>
      <c r="R13" s="7">
        <f>N13+Q13</f>
        <v>8.3136817065873814</v>
      </c>
      <c r="S13" s="5">
        <f>10.646*((D13/(E13/1000)^4.87)*(((R13/1000)/(110))^1.852))</f>
        <v>1.4021124035136967</v>
      </c>
      <c r="T13" s="6">
        <f>S13/R13</f>
        <v>0.16865120087562732</v>
      </c>
      <c r="U13" s="7">
        <f>T18</f>
        <v>-1.1138612685991658E-2</v>
      </c>
      <c r="V13" s="7">
        <f>R13+U13</f>
        <v>8.3025430939013898</v>
      </c>
      <c r="W13" s="5">
        <f>10.646*((D13/(E13/1000)^4.87)*(((V13/1000)/(110))^1.852))</f>
        <v>1.3986353324918941</v>
      </c>
      <c r="X13" s="6">
        <f>W13/V13</f>
        <v>0.16845866581761651</v>
      </c>
    </row>
    <row r="14" spans="2:24" x14ac:dyDescent="0.3">
      <c r="B14" s="44"/>
      <c r="C14" s="26" t="s">
        <v>35</v>
      </c>
      <c r="D14" s="4">
        <v>400</v>
      </c>
      <c r="E14" s="4">
        <v>250</v>
      </c>
      <c r="F14" s="4">
        <v>-35</v>
      </c>
      <c r="G14" s="5">
        <f>-10.646*((D14/(E14/1000)^4.87)*(((ABS(F14)/1000)/(110))^1.852))</f>
        <v>-1.214041062582508</v>
      </c>
      <c r="H14" s="6">
        <f>G14/F14</f>
        <v>3.4686887502357371E-2</v>
      </c>
      <c r="I14" s="7">
        <f>H18</f>
        <v>1.6924325498467223</v>
      </c>
      <c r="J14" s="7">
        <f>F14+I14</f>
        <v>-33.307567450153279</v>
      </c>
      <c r="K14" s="5">
        <f>-10.646*((D14/(E14/1000)^4.87)*(((ABS(J14)/1000)/(110))^1.852))</f>
        <v>-1.1075640189567273</v>
      </c>
      <c r="L14" s="6">
        <f>K14/J14</f>
        <v>3.3252624065514887E-2</v>
      </c>
      <c r="M14" s="7">
        <f>L18</f>
        <v>-0.13103544480981963</v>
      </c>
      <c r="N14" s="7">
        <f>J14+M14</f>
        <v>-33.438602894963097</v>
      </c>
      <c r="O14" s="5">
        <f>-10.646*((D14/(E14/1000)^4.87)*(((ABS(N14)/1000)/(110))^1.852))</f>
        <v>-1.1156472089797094</v>
      </c>
      <c r="P14" s="4">
        <f>O14/N14</f>
        <v>3.3364049702799062E-2</v>
      </c>
      <c r="Q14" s="7">
        <f>P18</f>
        <v>-0.24771539844952151</v>
      </c>
      <c r="R14" s="7">
        <f>N14+Q14</f>
        <v>-33.686318293412619</v>
      </c>
      <c r="S14" s="5">
        <f>-10.646*((D14/(E14/1000)^4.87)*(((ABS(R14)/1000)/(110))^1.852))</f>
        <v>-1.1310018848027119</v>
      </c>
      <c r="T14" s="6">
        <f>S14/R14</f>
        <v>3.3574517551948679E-2</v>
      </c>
      <c r="U14" s="7">
        <f>T18</f>
        <v>-1.1138612685991658E-2</v>
      </c>
      <c r="V14" s="7">
        <f>R14+U14</f>
        <v>-33.697456906098608</v>
      </c>
      <c r="W14" s="5">
        <f>-10.646*((D14/(E14/1000)^4.87)*(((ABS(V14)/1000)/(110))^1.852))</f>
        <v>-1.131694581369783</v>
      </c>
      <c r="X14" s="6">
        <f>W14/V14</f>
        <v>3.3583975922081157E-2</v>
      </c>
    </row>
    <row r="15" spans="2:24" x14ac:dyDescent="0.3">
      <c r="B15" s="44"/>
      <c r="C15" s="27" t="s">
        <v>31</v>
      </c>
      <c r="D15" s="20">
        <v>500</v>
      </c>
      <c r="E15" s="20">
        <v>100</v>
      </c>
      <c r="F15" s="20">
        <v>-3</v>
      </c>
      <c r="G15" s="21">
        <f>-10.646*((D15/(E15/1000)^4.87)*(((ABS(F15)/1000)/(110))^1.852))</f>
        <v>-1.3903552368143166</v>
      </c>
      <c r="H15" s="22">
        <f>G15/F15</f>
        <v>0.4634517456047722</v>
      </c>
      <c r="I15" s="23">
        <f>H18-H11</f>
        <v>3.909091101945978</v>
      </c>
      <c r="J15" s="23">
        <f>F15+I15</f>
        <v>0.90909110194597798</v>
      </c>
      <c r="K15" s="21">
        <f>10.646*((D15/(E15/1000)^4.87)*(((ABS(J15)/1000)/(110))^1.852))</f>
        <v>0.15234848189593964</v>
      </c>
      <c r="L15" s="22">
        <f>K15/J15</f>
        <v>0.167583294534317</v>
      </c>
      <c r="M15" s="23">
        <f>L18-L11</f>
        <v>0.52279781529424441</v>
      </c>
      <c r="N15" s="23">
        <f>J15+M15</f>
        <v>1.4318889172402223</v>
      </c>
      <c r="O15" s="21">
        <f>10.646*((D15/(E15/1000)^4.87)*(((ABS(N15)/1000)/(110))^1.852))</f>
        <v>0.35337944808693084</v>
      </c>
      <c r="P15" s="20">
        <f>O15/N15</f>
        <v>0.24679250173122597</v>
      </c>
      <c r="Q15" s="23">
        <f>P18-P11</f>
        <v>-0.24439155402618359</v>
      </c>
      <c r="R15" s="23">
        <f>N15+Q15</f>
        <v>1.1874973632140386</v>
      </c>
      <c r="S15" s="21">
        <f>10.646*((D15/(E15/1000)^4.87)*(((R15/1000)/(110))^1.852))</f>
        <v>0.24987159463689745</v>
      </c>
      <c r="T15" s="22">
        <f>S15/R15</f>
        <v>0.21041865218176467</v>
      </c>
      <c r="U15" s="23">
        <f>T18-T11</f>
        <v>0.15399623976598786</v>
      </c>
      <c r="V15" s="23">
        <f>R15+U15</f>
        <v>1.3414936029800266</v>
      </c>
      <c r="W15" s="21">
        <f>10.646*((D15/(E15/1000)^4.87)*(((V15/1000)/(110))^1.852))</f>
        <v>0.31317804711669611</v>
      </c>
      <c r="X15" s="22">
        <f>W15/V15</f>
        <v>0.2334547450848776</v>
      </c>
    </row>
    <row r="16" spans="2:24" x14ac:dyDescent="0.3">
      <c r="B16" s="44"/>
      <c r="C16" s="26" t="s">
        <v>36</v>
      </c>
      <c r="D16" s="4">
        <v>300</v>
      </c>
      <c r="E16" s="4">
        <v>150</v>
      </c>
      <c r="F16" s="4">
        <v>-8</v>
      </c>
      <c r="G16" s="5">
        <f>-10.646*((D16/(E16/1000)^4.87)*(((ABS(F16)/1000)/(110))^1.852))</f>
        <v>-0.7122077381007712</v>
      </c>
      <c r="H16" s="6">
        <f>G16/F16</f>
        <v>8.90259672625964E-2</v>
      </c>
      <c r="I16" s="7">
        <f>H18</f>
        <v>1.6924325498467223</v>
      </c>
      <c r="J16" s="7">
        <f>F16+I16</f>
        <v>-6.3075674501532779</v>
      </c>
      <c r="K16" s="5">
        <f>-10.646*((D16/(E16/1000)^4.87)*(((ABS(J16)/1000)/(110))^1.852))</f>
        <v>-0.45859390359422503</v>
      </c>
      <c r="L16" s="6">
        <f>K16/J16</f>
        <v>7.2705350710610461E-2</v>
      </c>
      <c r="M16" s="7">
        <f>L18</f>
        <v>-0.13103544480981963</v>
      </c>
      <c r="N16" s="7">
        <f>J16+M16</f>
        <v>-6.4386028949630978</v>
      </c>
      <c r="O16" s="5">
        <f>-10.646*((D16/(E16/1000)^4.87)*(((ABS(N16)/1000)/(110))^1.852))</f>
        <v>-0.47639385434554699</v>
      </c>
      <c r="P16" s="4">
        <f>O16/N16</f>
        <v>7.3990252562124714E-2</v>
      </c>
      <c r="Q16" s="7">
        <f>P18</f>
        <v>-0.24771539844952151</v>
      </c>
      <c r="R16" s="7">
        <f>N16+Q16</f>
        <v>-6.6863182934126195</v>
      </c>
      <c r="S16" s="5">
        <f>-10.646*((D16/(E16/1000)^4.87)*(((ABS(R16)/1000)/(110))^1.852))</f>
        <v>-0.5108935769164008</v>
      </c>
      <c r="T16" s="6">
        <f>S16/R16</f>
        <v>7.6408802946119792E-2</v>
      </c>
      <c r="U16" s="7">
        <f>T18</f>
        <v>-1.1138612685991658E-2</v>
      </c>
      <c r="V16" s="7">
        <f>R16+U16</f>
        <v>-6.6974569060986111</v>
      </c>
      <c r="W16" s="5">
        <f>-10.646*((D16/(E16/1000)^4.87)*(((ABS(V16)/1000)/(110))^1.852))</f>
        <v>-0.51247091050037419</v>
      </c>
      <c r="X16" s="6">
        <f>W16/V16</f>
        <v>7.6517238958824105E-2</v>
      </c>
    </row>
    <row r="17" spans="2:24" x14ac:dyDescent="0.3">
      <c r="B17" s="4"/>
      <c r="C17" s="26"/>
      <c r="D17" s="4"/>
      <c r="E17" s="4"/>
      <c r="F17" s="8" t="s">
        <v>10</v>
      </c>
      <c r="G17" s="9">
        <f>SUM(G13:G16)</f>
        <v>-2.2969636322130667</v>
      </c>
      <c r="H17" s="9">
        <f>SUM(H13:H16)</f>
        <v>0.73282751541037294</v>
      </c>
      <c r="I17" s="9"/>
      <c r="J17" s="9"/>
      <c r="K17" s="9">
        <f>SUM(K13:K16)</f>
        <v>0.10889357858812276</v>
      </c>
      <c r="L17" s="9">
        <f>SUM(L13:L16)</f>
        <v>0.44871697651451903</v>
      </c>
      <c r="M17" s="9"/>
      <c r="N17" s="9"/>
      <c r="O17" s="9">
        <f>SUM(O13:O16)</f>
        <v>0.24180337882025787</v>
      </c>
      <c r="P17" s="9">
        <f>SUM(P13:P16)</f>
        <v>0.52707009862846921</v>
      </c>
      <c r="Q17" s="9"/>
      <c r="R17" s="9"/>
      <c r="S17" s="9">
        <f>SUM(S13:S16)</f>
        <v>1.0088536431481443E-2</v>
      </c>
      <c r="T17" s="9">
        <f>SUM(T13:T16)</f>
        <v>0.48905317355546046</v>
      </c>
      <c r="U17" s="18"/>
      <c r="V17" s="9"/>
      <c r="W17" s="9">
        <f>SUM(W13:W16)</f>
        <v>6.7647887738432999E-2</v>
      </c>
      <c r="X17" s="9">
        <f>SUM(X13:X16)</f>
        <v>0.5120146257833994</v>
      </c>
    </row>
    <row r="18" spans="2:24" x14ac:dyDescent="0.3">
      <c r="B18" s="11"/>
      <c r="C18" s="28"/>
      <c r="D18" s="11"/>
      <c r="E18" s="11"/>
      <c r="F18" s="15"/>
      <c r="G18" s="16" t="s">
        <v>11</v>
      </c>
      <c r="H18" s="17">
        <f>-G17/(1.852*H17)</f>
        <v>1.6924325498467223</v>
      </c>
      <c r="I18" s="17"/>
      <c r="J18" s="17"/>
      <c r="K18" s="17"/>
      <c r="L18" s="17">
        <f>-K17/(1.852*L17)</f>
        <v>-0.13103544480981963</v>
      </c>
      <c r="M18" s="17"/>
      <c r="N18" s="17"/>
      <c r="O18" s="17"/>
      <c r="P18" s="17">
        <f>-O17/(1.852*P17)</f>
        <v>-0.24771539844952151</v>
      </c>
      <c r="Q18" s="17"/>
      <c r="R18" s="17"/>
      <c r="S18" s="17"/>
      <c r="T18" s="17">
        <f>-S17/(1.852*T17)</f>
        <v>-1.1138612685991658E-2</v>
      </c>
      <c r="U18" s="19"/>
      <c r="V18" s="17"/>
      <c r="W18" s="17"/>
      <c r="X18" s="17">
        <f>-W17/(1.852*X17)</f>
        <v>-7.1339636378332918E-2</v>
      </c>
    </row>
    <row r="37" spans="2:12" x14ac:dyDescent="0.3">
      <c r="B37" s="1"/>
      <c r="C37" s="1"/>
      <c r="D37" s="1"/>
      <c r="E37" s="1"/>
      <c r="F37" s="24"/>
      <c r="G37" s="25"/>
      <c r="H37" s="25"/>
      <c r="I37" s="2"/>
      <c r="J37" s="25"/>
      <c r="K37" s="25"/>
      <c r="L37" s="25"/>
    </row>
  </sheetData>
  <mergeCells count="31">
    <mergeCell ref="O4:O5"/>
    <mergeCell ref="P4:P5"/>
    <mergeCell ref="Q4:Q5"/>
    <mergeCell ref="R4:R5"/>
    <mergeCell ref="X4:X5"/>
    <mergeCell ref="S4:S5"/>
    <mergeCell ref="T4:T5"/>
    <mergeCell ref="U4:U5"/>
    <mergeCell ref="V4:V5"/>
    <mergeCell ref="W4:W5"/>
    <mergeCell ref="J4:J5"/>
    <mergeCell ref="K4:K5"/>
    <mergeCell ref="L4:L5"/>
    <mergeCell ref="M4:M5"/>
    <mergeCell ref="N4:N5"/>
    <mergeCell ref="V2:X2"/>
    <mergeCell ref="R2:U2"/>
    <mergeCell ref="B13:B16"/>
    <mergeCell ref="F2:I2"/>
    <mergeCell ref="J2:M2"/>
    <mergeCell ref="N2:Q2"/>
    <mergeCell ref="B6:B9"/>
    <mergeCell ref="B2:E2"/>
    <mergeCell ref="B4:B5"/>
    <mergeCell ref="C4:C5"/>
    <mergeCell ref="D4:D5"/>
    <mergeCell ref="E4:E5"/>
    <mergeCell ref="F4:F5"/>
    <mergeCell ref="G4:G5"/>
    <mergeCell ref="H4:H5"/>
    <mergeCell ref="I4:I5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N19"/>
  <sheetViews>
    <sheetView workbookViewId="0">
      <selection activeCell="Q12" sqref="Q12"/>
    </sheetView>
  </sheetViews>
  <sheetFormatPr defaultRowHeight="14.4" x14ac:dyDescent="0.3"/>
  <sheetData>
    <row r="3" spans="2:14" x14ac:dyDescent="0.3">
      <c r="B3" s="40"/>
      <c r="C3" s="40"/>
      <c r="D3" s="40"/>
      <c r="E3" s="40"/>
      <c r="F3" s="45" t="s">
        <v>6</v>
      </c>
      <c r="G3" s="45"/>
      <c r="H3" s="45"/>
      <c r="I3" s="45" t="s">
        <v>21</v>
      </c>
      <c r="J3" s="45"/>
      <c r="K3" s="45"/>
      <c r="L3" s="45" t="s">
        <v>22</v>
      </c>
      <c r="M3" s="45"/>
      <c r="N3" s="45"/>
    </row>
    <row r="4" spans="2:14" x14ac:dyDescent="0.3">
      <c r="B4" s="29" t="s">
        <v>7</v>
      </c>
      <c r="C4" s="29" t="s">
        <v>0</v>
      </c>
      <c r="D4" s="29" t="s">
        <v>1</v>
      </c>
      <c r="E4" s="29" t="s">
        <v>2</v>
      </c>
      <c r="F4" s="29" t="s">
        <v>3</v>
      </c>
      <c r="G4" s="29" t="s">
        <v>4</v>
      </c>
      <c r="H4" s="29" t="s">
        <v>5</v>
      </c>
      <c r="I4" s="29" t="s">
        <v>13</v>
      </c>
      <c r="J4" s="29" t="s">
        <v>14</v>
      </c>
      <c r="K4" s="29" t="s">
        <v>5</v>
      </c>
      <c r="L4" s="29" t="s">
        <v>16</v>
      </c>
      <c r="M4" s="29" t="s">
        <v>17</v>
      </c>
      <c r="N4" s="29" t="s">
        <v>5</v>
      </c>
    </row>
    <row r="5" spans="2:14" x14ac:dyDescent="0.3">
      <c r="B5" s="46"/>
      <c r="C5" s="48"/>
      <c r="D5" s="46"/>
      <c r="E5" s="46"/>
      <c r="F5" s="46"/>
      <c r="G5" s="50"/>
      <c r="H5" s="52"/>
      <c r="I5" s="46"/>
      <c r="J5" s="50"/>
      <c r="K5" s="52"/>
      <c r="L5" s="46"/>
      <c r="M5" s="50"/>
      <c r="N5" s="52"/>
    </row>
    <row r="6" spans="2:14" x14ac:dyDescent="0.3">
      <c r="B6" s="47"/>
      <c r="C6" s="49"/>
      <c r="D6" s="47"/>
      <c r="E6" s="47"/>
      <c r="F6" s="47"/>
      <c r="G6" s="51"/>
      <c r="H6" s="53"/>
      <c r="I6" s="47"/>
      <c r="J6" s="51"/>
      <c r="K6" s="53"/>
      <c r="L6" s="47"/>
      <c r="M6" s="51"/>
      <c r="N6" s="53"/>
    </row>
    <row r="7" spans="2:14" x14ac:dyDescent="0.3">
      <c r="B7" s="44"/>
      <c r="C7" s="26"/>
      <c r="D7" s="4"/>
      <c r="E7" s="4"/>
      <c r="F7" s="4"/>
      <c r="G7" s="5"/>
      <c r="H7" s="6"/>
      <c r="I7" s="7"/>
      <c r="J7" s="5"/>
      <c r="K7" s="6"/>
      <c r="L7" s="7"/>
      <c r="M7" s="5"/>
      <c r="N7" s="4"/>
    </row>
    <row r="8" spans="2:14" x14ac:dyDescent="0.3">
      <c r="B8" s="44"/>
      <c r="C8" s="26"/>
      <c r="D8" s="4"/>
      <c r="E8" s="4"/>
      <c r="F8" s="4"/>
      <c r="G8" s="5"/>
      <c r="H8" s="6"/>
      <c r="I8" s="7"/>
      <c r="J8" s="5"/>
      <c r="K8" s="6"/>
      <c r="L8" s="7"/>
      <c r="M8" s="5"/>
      <c r="N8" s="4"/>
    </row>
    <row r="9" spans="2:14" x14ac:dyDescent="0.3">
      <c r="B9" s="44"/>
      <c r="C9" s="26"/>
      <c r="D9" s="4"/>
      <c r="E9" s="4"/>
      <c r="F9" s="4"/>
      <c r="G9" s="5"/>
      <c r="H9" s="6"/>
      <c r="I9" s="7"/>
      <c r="J9" s="5"/>
      <c r="K9" s="6"/>
      <c r="L9" s="7"/>
      <c r="M9" s="5"/>
      <c r="N9" s="4"/>
    </row>
    <row r="10" spans="2:14" x14ac:dyDescent="0.3">
      <c r="B10" s="44"/>
      <c r="C10" s="35"/>
      <c r="D10" s="36"/>
      <c r="E10" s="36"/>
      <c r="F10" s="36"/>
      <c r="G10" s="37"/>
      <c r="H10" s="38"/>
      <c r="I10" s="39"/>
      <c r="J10" s="37"/>
      <c r="K10" s="38"/>
      <c r="L10" s="39"/>
      <c r="M10" s="37"/>
      <c r="N10" s="36"/>
    </row>
    <row r="11" spans="2:14" x14ac:dyDescent="0.3">
      <c r="B11" s="4"/>
      <c r="C11" s="26"/>
      <c r="D11" s="4"/>
      <c r="E11" s="4"/>
      <c r="F11" s="8"/>
      <c r="G11" s="9"/>
      <c r="H11" s="9"/>
      <c r="I11" s="9"/>
      <c r="J11" s="9"/>
      <c r="K11" s="9"/>
      <c r="L11" s="9"/>
      <c r="M11" s="9"/>
      <c r="N11" s="9"/>
    </row>
    <row r="12" spans="2:14" x14ac:dyDescent="0.3">
      <c r="B12" s="4"/>
      <c r="C12" s="26"/>
      <c r="D12" s="4"/>
      <c r="E12" s="4"/>
      <c r="F12" s="8"/>
      <c r="G12" s="9"/>
      <c r="H12" s="10"/>
      <c r="I12" s="10"/>
      <c r="J12" s="10"/>
      <c r="K12" s="10"/>
      <c r="L12" s="10"/>
      <c r="M12" s="10"/>
      <c r="N12" s="10"/>
    </row>
    <row r="13" spans="2:14" x14ac:dyDescent="0.3">
      <c r="B13" s="11"/>
      <c r="C13" s="28"/>
      <c r="D13" s="11"/>
      <c r="E13" s="11"/>
      <c r="F13" s="11"/>
      <c r="G13" s="11"/>
      <c r="H13" s="11"/>
      <c r="I13" s="12"/>
      <c r="J13" s="13"/>
      <c r="K13" s="14"/>
      <c r="L13" s="12"/>
      <c r="M13" s="14"/>
      <c r="N13" s="11"/>
    </row>
    <row r="14" spans="2:14" x14ac:dyDescent="0.3">
      <c r="B14" s="44"/>
      <c r="C14" s="26"/>
      <c r="D14" s="4"/>
      <c r="E14" s="4"/>
      <c r="F14" s="4"/>
      <c r="G14" s="5"/>
      <c r="H14" s="6"/>
      <c r="I14" s="7"/>
      <c r="J14" s="5"/>
      <c r="K14" s="6"/>
      <c r="L14" s="7"/>
      <c r="M14" s="5"/>
      <c r="N14" s="4"/>
    </row>
    <row r="15" spans="2:14" x14ac:dyDescent="0.3">
      <c r="B15" s="44"/>
      <c r="C15" s="26"/>
      <c r="D15" s="4"/>
      <c r="E15" s="4"/>
      <c r="F15" s="4"/>
      <c r="G15" s="5"/>
      <c r="H15" s="6"/>
      <c r="I15" s="7"/>
      <c r="J15" s="5"/>
      <c r="K15" s="6"/>
      <c r="L15" s="7"/>
      <c r="M15" s="5"/>
      <c r="N15" s="4"/>
    </row>
    <row r="16" spans="2:14" x14ac:dyDescent="0.3">
      <c r="B16" s="44"/>
      <c r="C16" s="30"/>
      <c r="D16" s="31"/>
      <c r="E16" s="31"/>
      <c r="F16" s="31"/>
      <c r="G16" s="32"/>
      <c r="H16" s="33"/>
      <c r="I16" s="34"/>
      <c r="J16" s="32"/>
      <c r="K16" s="33"/>
      <c r="L16" s="34"/>
      <c r="M16" s="32"/>
      <c r="N16" s="31"/>
    </row>
    <row r="17" spans="2:14" x14ac:dyDescent="0.3">
      <c r="B17" s="44"/>
      <c r="C17" s="26"/>
      <c r="D17" s="4"/>
      <c r="E17" s="4"/>
      <c r="F17" s="4"/>
      <c r="G17" s="5"/>
      <c r="H17" s="6"/>
      <c r="I17" s="7"/>
      <c r="J17" s="5"/>
      <c r="K17" s="6"/>
      <c r="L17" s="7"/>
      <c r="M17" s="5"/>
      <c r="N17" s="4"/>
    </row>
    <row r="18" spans="2:14" x14ac:dyDescent="0.3">
      <c r="B18" s="4"/>
      <c r="C18" s="26"/>
      <c r="D18" s="4"/>
      <c r="E18" s="4"/>
      <c r="F18" s="8"/>
      <c r="G18" s="9"/>
      <c r="H18" s="9"/>
      <c r="I18" s="9"/>
      <c r="J18" s="9"/>
      <c r="K18" s="9"/>
      <c r="L18" s="9"/>
      <c r="M18" s="9"/>
      <c r="N18" s="9"/>
    </row>
    <row r="19" spans="2:14" x14ac:dyDescent="0.3">
      <c r="B19" s="11"/>
      <c r="C19" s="28"/>
      <c r="D19" s="11"/>
      <c r="E19" s="11"/>
      <c r="F19" s="15"/>
      <c r="G19" s="16"/>
      <c r="H19" s="17"/>
      <c r="I19" s="17"/>
      <c r="J19" s="17"/>
      <c r="K19" s="17"/>
      <c r="L19" s="17"/>
      <c r="M19" s="17"/>
      <c r="N19" s="17"/>
    </row>
  </sheetData>
  <mergeCells count="19">
    <mergeCell ref="J5:J6"/>
    <mergeCell ref="B7:B10"/>
    <mergeCell ref="B14:B17"/>
    <mergeCell ref="I3:K3"/>
    <mergeCell ref="L3:N3"/>
    <mergeCell ref="B3:E3"/>
    <mergeCell ref="B5:B6"/>
    <mergeCell ref="C5:C6"/>
    <mergeCell ref="D5:D6"/>
    <mergeCell ref="E5:E6"/>
    <mergeCell ref="F5:F6"/>
    <mergeCell ref="F3:H3"/>
    <mergeCell ref="K5:K6"/>
    <mergeCell ref="L5:L6"/>
    <mergeCell ref="M5:M6"/>
    <mergeCell ref="N5:N6"/>
    <mergeCell ref="G5:G6"/>
    <mergeCell ref="H5:H6"/>
    <mergeCell ref="I5:I6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Oculto</cp:lastModifiedBy>
  <dcterms:created xsi:type="dcterms:W3CDTF">2014-10-10T22:14:54Z</dcterms:created>
  <dcterms:modified xsi:type="dcterms:W3CDTF">2018-07-16T14:58:33Z</dcterms:modified>
</cp:coreProperties>
</file>